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260" windowWidth="13110" windowHeight="8070" tabRatio="818" activeTab="1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(информационный)'!$A$1:$A$20</definedName>
    <definedName name="_xlnm._FilterDatabase" localSheetId="3" hidden="1">'ФЛК (обязательный)'!$A$1:$A$86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'Списки'!$A$2:$B$92</definedName>
    <definedName name="Коды_судов">'Списки'!$A$2:$B$92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'Списки'!$A$2:$A$92</definedName>
    <definedName name="Наим_УСД">'Списки'!$A$2:$A$92</definedName>
    <definedName name="_xlnm.Print_Area" localSheetId="1">'Раздел 1'!$A$1:$G$211</definedName>
    <definedName name="_xlnm.Print_Area" localSheetId="0">'Титул ф.01'!$A$1:$N$30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78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<sst xmlns="http://schemas.openxmlformats.org/spreadsheetml/2006/main" count="1002" uniqueCount="930">
  <si>
    <t>(w,r,g,s,v) В разд.1 стл.1 сумма стр.124-126 "подано заявлений по категор. дел" должны быть меньше или равны разд.1 стл.1 стр.123 "подано заявл. об ускорении рассмотр. дел"</t>
  </si>
  <si>
    <t>215825</t>
  </si>
  <si>
    <t>Ф.S03s разд.2 стл.1 : [{стр.27}&lt;={стр.26}]</t>
  </si>
  <si>
    <t>(w,r,s,g,v) В разд.2 стр.27 "удовлетворено" стл.1 должна быть меньше или равна 26 "о приостан. деят-сти партии ..."  в стл.1</t>
  </si>
  <si>
    <t>215826</t>
  </si>
  <si>
    <t>Ф.S03s разд.2 стл.1 : [{стр.13}&lt;={стр.12}]</t>
  </si>
  <si>
    <t>(w,r,s,g,v) В разд.2 стр.13 "по искам прокурора" в стл.1 должна быть меньше или равна стр.12 "НПА субъектов РФ" в стл.1</t>
  </si>
  <si>
    <t>215827</t>
  </si>
  <si>
    <t>Ф.S03s разд.1 стл.1 : [{стр.39}&lt;={стр.38}]</t>
  </si>
  <si>
    <t>(w,r,g,s,v) В разд.1 стл.1 стр.39 "из них по реабилитирующим основаниям" должна быть меньше или равна разд.1 стл.1 стр.38 "Число лиц, дела которых прекращены"</t>
  </si>
  <si>
    <t>215828</t>
  </si>
  <si>
    <t>Ф.S03s разд.2 стл.1 : [{стр.31}&lt;={стр.30}]</t>
  </si>
  <si>
    <t>(w,r,s,g,v) В разд.2 стр.17 "удовлетворено" стл.1 должна быть меньше или равна 30 "об адм. надзоре..."  в стл.1</t>
  </si>
  <si>
    <t>215829</t>
  </si>
  <si>
    <t>Ф.S03s разд.1 стл.1 : [{сумма стр.1-204}&gt;0]</t>
  </si>
  <si>
    <t>(w,r,g,s,v) В разд.1 стл.1 строки должны заполняться</t>
  </si>
  <si>
    <t>215830</t>
  </si>
  <si>
    <t>Ф.S03s разд.2 стл.1 : [{стр.5}&lt;={стр.4}]</t>
  </si>
  <si>
    <t>(w,r,s,g,v) В разд.2 стр.5 "удовлетворено" в стл.1 должна быть меньше или равна стр.4 "с вынесением решения" в стл.1</t>
  </si>
  <si>
    <t>215831</t>
  </si>
  <si>
    <t>Ф.S03s разд.1 стл.1 : [{стр.72}&gt;={стр.74}]</t>
  </si>
  <si>
    <t>(w,r,g,s,v) В разд.1 стл.1 стр.72 "окончено гр, админ. дел" должна быть больше или равна стр.74 "с наруш. срока".</t>
  </si>
  <si>
    <t>215832</t>
  </si>
  <si>
    <t>Ф.S03s разд.1 стл.1 : [{стр.97}&lt;={стр.96}]</t>
  </si>
  <si>
    <t>(w,r,g,s,v) в разд.1 стл.1 стр.96 "из них принято к производству с нарушением сроков ГПК РФ и КАС РФ" должна быть меньше или равна строке 96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</si>
  <si>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215834</t>
  </si>
  <si>
    <t>215835</t>
  </si>
  <si>
    <t>Ф.S03s разд.1 стл.1 : [{стр.11}&gt;={стр.41}]</t>
  </si>
  <si>
    <t>(w,r,g,s,v) В разд.1 стл.1 стр.11 "всего лиц" должны быть больше или равны разд.1 стл.1 стр.41 по невменяемым.</t>
  </si>
  <si>
    <t>215836</t>
  </si>
  <si>
    <t>Ф.S03s разд.2 стл.1 : [{стр.17}&lt;={стр.16}]</t>
  </si>
  <si>
    <t>(w,r,s,g,v) В разд.2 стр.17 "удовлетворено" стл.1 должна быть меньше или равна 16 "об оспаривании действий органов гос власти..."  в стл.1</t>
  </si>
  <si>
    <t>215837</t>
  </si>
  <si>
    <t>Ф.S03s разд.2 стл.1 : [{стр.3}&lt;={стр.2}]</t>
  </si>
  <si>
    <t>(w,r,s,g,v) В разд.2 стл.1 стр.3 "с нарушением срока" должны быть меньше или равны разд.4 стл.1 стр.2 "окончено"</t>
  </si>
  <si>
    <t>215838</t>
  </si>
  <si>
    <t>Ф.S03s разд.2 стл.1 : [({стр.6}+{стр.16}+{стр.18}+{стр.20}+{стр.22}+{стр.24}+{стр.26}+{стр.28}+{стр.30}+{стр.32}+{стр.34}+{стр.36}+{стр.38})&lt;={стр.4}]</t>
  </si>
  <si>
    <t>(w,r,s,g,v) В разд.2 сумма стр.6,16,18,20,22,24,26,28,30,32,34,36,38 в стл.1 должна быть меньше или равна стр.4 "с вынесением решения" в стл.1</t>
  </si>
  <si>
    <t>215839</t>
  </si>
  <si>
    <t>Ф.S03s разд.1 стл.1 : [{стр.11}&gt;={стр.36}]</t>
  </si>
  <si>
    <t>(w,r,g,s,v) В разд.1 стл.1 стр.11"всего лиц! должна быть больше или равна разд.1 стл.1 стр.36 "оправданных"</t>
  </si>
  <si>
    <t>215841</t>
  </si>
  <si>
    <t>Ф.S03s разд.1 стл.1 : [{стр.59}&lt;={стр.58}]</t>
  </si>
  <si>
    <t>(w,r,g,s,v) В разд.1 стл.1 стр.59" из них удовлетворено таких ходатайств" должна быть меньше или равна разд.1 стл.1 стр.59"Количество рассмотренных ходатайств о продлении срока содержания под стражей"</t>
  </si>
  <si>
    <t>215842</t>
  </si>
  <si>
    <t>Ф.S03s разд.1 стл.1 : [{стр.99}&lt;={стр.73}]</t>
  </si>
  <si>
    <t>(w,r,g,s,v) В разд.1 стл.1 стр.99 "Рассмотрено дел в закрытом судебном заседании" должна быть меньше или равна разд.1 стл.1 стр.73 "Окончено гражданских дел с вынесен. решения".</t>
  </si>
  <si>
    <t>215843</t>
  </si>
  <si>
    <t>Ф.S03s разд.2 стл.1 : [{стр.8}&lt;={стр.7}]</t>
  </si>
  <si>
    <t>(w,r,s,g,v) В разд.2 стр.8 "по искам прокурора" в стл.1 должна быть меньше или равна стр.7 "НПА субъектов РФ" в стл.1</t>
  </si>
  <si>
    <t>215844</t>
  </si>
  <si>
    <t>Ф.S03s разд.2 стл.1 : [{стр.40}&lt;={стр.2}]</t>
  </si>
  <si>
    <t>(w,r,s,g,v) В разд.2 стр.40 "прекращено" в стл.1 должна быть меньше или равна стр.2 в стл.1</t>
  </si>
  <si>
    <t>215845</t>
  </si>
  <si>
    <t>Ф.S03s разд.1 стл.1 : [{стр.158}&lt;={стр.157}]</t>
  </si>
  <si>
    <t>(r,g,s,v) В разд.1 стл.1 стр.158 должны быть меньше или равны стр.157</t>
  </si>
  <si>
    <t>215846</t>
  </si>
  <si>
    <t>{Ф.S03s разд.2 стл.1 стр.42}&lt;={Ф.S03s разд.1 стл.1 стр.121}</t>
  </si>
  <si>
    <t>(w,r,s,g,v) В разд.2 стр. 42" рассм. материалов в порядке адм. судопроизв." стл.1 должна быть меньше или равна разд.1 стр.121 в стл.1</t>
  </si>
  <si>
    <t>215849</t>
  </si>
  <si>
    <t>Ф.S03s разд.2 стл.1 : [{стр.25}&lt;={стр.24}]</t>
  </si>
  <si>
    <t>(w,r,s,g,v) В разд.2 стр.25 "удовлетворено" стл.1 должна быть меньше или равна 24 "о присужд. компенсации ..."  в стл.1</t>
  </si>
  <si>
    <t>215850</t>
  </si>
  <si>
    <t>Ф.S03s разд.1 стл.1 : [{стр.41}&lt;={стр.12}]</t>
  </si>
  <si>
    <t>(w,r,g,s,v) В разд.1 стл.1 стр.41 "невменяемых" должны быть меньше или равны строке 12 "осуждено"</t>
  </si>
  <si>
    <t>215851</t>
  </si>
  <si>
    <t>Ф.S03s разд.1 стл.1 : [{стр.133}&lt;={стр.132}]</t>
  </si>
  <si>
    <t>(r,g,s,v) В разд.1 стл.1 стр.133 "удовлетвор." должна быть меньше или равна разд.1 стл.1 стр.132 "рассмотр."</t>
  </si>
  <si>
    <t>215852</t>
  </si>
  <si>
    <t>Ф.S03s разд.1 стл.1 : [{стр.65}&gt;={стр.66}]</t>
  </si>
  <si>
    <t>(w,r,g,s,v) в разд.1 стл.1 стр.65 "кол-во представлений  о замене крат штрафа" должна быть больше или равна стр.66 "удовлетворенных предст.</t>
  </si>
  <si>
    <t>215853</t>
  </si>
  <si>
    <t>Ф.S03s разд.1 стл.1 : [{стр.156}&lt;={стр.155}]</t>
  </si>
  <si>
    <t>(r,g,s,v) В разд.1 стл.1 стр.156 должны быть меньше или равны стр.155</t>
  </si>
  <si>
    <t>215854</t>
  </si>
  <si>
    <t>Ф.S03s разд.1 стл.1 : [{сумма стр.50-51}&lt;={стр.12}]</t>
  </si>
  <si>
    <t>(w,r,g,s,v) В разд.1 стл.1 сумма стр.50" взято под стражу" и стр.51 "Освобождено" должна быть меньше или равна разд.1 стл.1 стр.12"Число осужденных лиц, всего"</t>
  </si>
  <si>
    <t>215855</t>
  </si>
  <si>
    <t>Ф.S03s разд.1 стл.1 : [{стр.17}&lt;={стр.12}]</t>
  </si>
  <si>
    <t>(w,r,g,s,v) в разд.1 стл.1 стр.17 должна быть меньше или равна стр.12</t>
  </si>
  <si>
    <t>215856</t>
  </si>
  <si>
    <t>Ф.S03s разд.2 стл.1 : [{стр.23}&lt;={стр.22}]</t>
  </si>
  <si>
    <t>(w,r,s,g,v) В разд.2 стр.17 "удовлетворено" стл.1 должна быть меньше или равна 16 "об оспарив. рез. опр. кадастровой ст"..."  в стл.1</t>
  </si>
  <si>
    <t>215857</t>
  </si>
  <si>
    <t>215858</t>
  </si>
  <si>
    <t>Ф.S03s разд.1 стл.1 : [{стр.57}&lt;={стр.56}]</t>
  </si>
  <si>
    <t>(w,r,g,s,v) В разд.1 стл.1 стр.57"из них удовлетворено таких ходатайств" должна быть меньше или равна разд.1 стл.1 стр.56"Количество рассмотренных ходатайств о применении меры пресечения в виде заключения под стражу"</t>
  </si>
  <si>
    <t>215859</t>
  </si>
  <si>
    <t>Ф.S03s разд.2 стл.1 : [{стр.39}&lt;={стр.38}]</t>
  </si>
  <si>
    <t>(w,r,s,g,v) В разд.2 стр.39 "удовлетворено" стл.1 должна быть меньше или равна 38 "иные дела..."  в стл.1</t>
  </si>
  <si>
    <t>215860</t>
  </si>
  <si>
    <t>Ф.S03s разд.1 стл.1 : [{стр.3}&gt;={стр.1}]</t>
  </si>
  <si>
    <t>(w,r,g,s,v) В разд.1 стл.1 стр.3 "число лиц по поступившим" должна быть больше или равны строке 1 "поступило уг. дел!</t>
  </si>
  <si>
    <t>215861</t>
  </si>
  <si>
    <t>Ф.S03s разд.1 стл.1 : [{стр.153}&lt;={стр.152}]</t>
  </si>
  <si>
    <t>(r,g,s,v) В разд.1 стл.1 стр.153 "отменены с вынес. решения" должна быть меньше или равна стр.152 по отмененным делам.</t>
  </si>
  <si>
    <t>215863</t>
  </si>
  <si>
    <t>Ф.S03s разд.1 стл.1 : [{сумма стр.129-130}&lt;={стр.128}]</t>
  </si>
  <si>
    <t>(r,g,s,v) В разд.1 стл.1 стр.129-130 "удовлетворенные по гр., адм., уг. делам"  должны быть меньше или равны разд.1 стл.1 стр.128 "рассмотр.о присуждении компенсации в разум. сроки"</t>
  </si>
  <si>
    <t>215864</t>
  </si>
  <si>
    <t>Ф.S03s разд.1 стл.1 : [{стр.12}&lt;={стр.11}]</t>
  </si>
  <si>
    <t>(w,r,g,s,v) В разд.1 стл.1 стр.12 "всего лиц" должны быть меньше или равна разд.1 стл.1 стр.11 "осужденных лиц"</t>
  </si>
  <si>
    <t>215865</t>
  </si>
  <si>
    <t>Ф.S03s разд.1 стл.1 : [{стр.127}&gt;={стр.128}]</t>
  </si>
  <si>
    <t>(r,g,s,v) В разд.1 стл.1 стр.127 должны быть больше или равны строке 128</t>
  </si>
  <si>
    <t>215866</t>
  </si>
  <si>
    <t>Ф.S03s разд.1 стл.1 : [{сумма стр.105-106}&lt;={стр.103}]</t>
  </si>
  <si>
    <t>(w,r,g,s,v) В разд.1 стл.1 стр.105-106 "рассмотр. в сроки более 2 мес." должны быть меньше или равны строке 103 "рассмотрено дел об адм. прав."</t>
  </si>
  <si>
    <t>215867</t>
  </si>
  <si>
    <t>Ф.S03s разд.2 стл.1 : [{стр.21}&lt;={стр.20}]</t>
  </si>
  <si>
    <t>(w,r,s,g,v) В разд.2 стр.21 "удовлетворено" стл.1 должна быть меньше или равна 20 "о защите избир. прав..."  в стл.1</t>
  </si>
  <si>
    <t>215868</t>
  </si>
  <si>
    <t>Ф.S03s разд.2 стл.1 : [{стр.35}&lt;={стр.34}]</t>
  </si>
  <si>
    <t>(w,r,s,g,v) В разд.2 стр.34 "удовлетворено" стл.1 должна быть меньше или равна 35 "о госпитал. туберкулез. гражд. ..."  в стл.1</t>
  </si>
  <si>
    <t>215869</t>
  </si>
  <si>
    <t>Ф.S03s разд.2 стл.1 : [{стр.33}&lt;={стр.32}]</t>
  </si>
  <si>
    <t>(w,r,s,g,v) В разд.2 стр.33 "удовлетворено" стл.1 должна быть меньше или равна 32 "о госпитализации граждан..."  в стл.1</t>
  </si>
  <si>
    <t>215871</t>
  </si>
  <si>
    <t>Ф.S03s разд.1 стл.1 : [{стр.61}&lt;={стр.60}]</t>
  </si>
  <si>
    <t>(w,r,g,s,v) В разд.1 стл.1 стр.61 "удовлетвор." должна быть меньше или равна разд.1 стл.1 стр.60 "кол-во рассм. ходат. по дом. аресту"</t>
  </si>
  <si>
    <t>215872</t>
  </si>
  <si>
    <t>Ф.S03s разд.1 стл.1 : [{стр.11}&gt;={стр.38}]</t>
  </si>
  <si>
    <t>(w,r,g,s,v) В разд.1 стл.1 стр.11 "всего лиц" должны быть больше или равны разд.1 стл.1 стр.38 "прекращен."</t>
  </si>
  <si>
    <t>215873</t>
  </si>
  <si>
    <t>Ф.S03s разд.2 стл.1 : [{стр.10}&lt;={стр.9}]</t>
  </si>
  <si>
    <t>(w,r,s,g,v) В разд.2 стр.10 "по искам прокурора" в стл.1 должна быть меньше или равна стр.9 "НПА органов местного самоупр." в стл.1</t>
  </si>
  <si>
    <t>215874</t>
  </si>
  <si>
    <t>Ф.S03s разд.2 стл.1 : [{стр.37}&lt;={стр.36}]</t>
  </si>
  <si>
    <t>(w,r,s,g,v) В разд.2 стр.37 "удовлетворено" стл.1 должна быть меньше или равна 36 "о взыскании ден... с физ. лиц"  в стл.1</t>
  </si>
  <si>
    <t>215875</t>
  </si>
  <si>
    <t>Ф.S03s разд.1 стл.1 : [{сумма стр.44-45}&lt;={стр.43}]</t>
  </si>
  <si>
    <t>(w,r,g,s,v) В разд.1 стл.1 стр.44-45 должны быть меньше или равны разд.1 стл.1 стр.43 "остаток нерассмотр. дел"</t>
  </si>
  <si>
    <t>215876</t>
  </si>
  <si>
    <t>Ф.S03s разд.1 стр.52 : [{стл.1}=0]</t>
  </si>
  <si>
    <t>(w,r,g,s,v) В разд.1 стл.1 стр.52 "искл. мера наказания" не заполняется - мараторий</t>
  </si>
  <si>
    <t>215877</t>
  </si>
  <si>
    <t>Ф.S03s разд.1 стл.1 : [{стр.6}&lt;={стр.4}]</t>
  </si>
  <si>
    <t>(w,r,g,s,v) В разд.1 стл.1 стр.6 должны быть меньше или равны строке 4</t>
  </si>
  <si>
    <t>215878</t>
  </si>
  <si>
    <t>Ф.S03s разд.1 стл.1 : [{стр.73}&lt;={стр.72}]</t>
  </si>
  <si>
    <t>(w,r,g,s,v) В разд.1 стл.1 стр.73 "с вынесением решения" должны быть меньше или равны строке 72 "Окончено гражданских дел"</t>
  </si>
  <si>
    <t>215879</t>
  </si>
  <si>
    <t>Ф.S03s разд.1 стл.1 : [{стр.12}&gt;={сумма стр.19-35}]</t>
  </si>
  <si>
    <t>(w,r,g,s,v) В разд.1 стл.1 стр.12 " осуждено" должна быть больше или равна разд.1 стл.1 сумма стр.19-35 по статьям УК.</t>
  </si>
  <si>
    <t>215880</t>
  </si>
  <si>
    <t>Ф.S03s разд.1 стл.1 : [{сумма стр.7-10}&lt;={стр.4}]</t>
  </si>
  <si>
    <t>(w,r,g,s,v) В разд.1 стл.1 стр.7-10 должны быть меньше или равны строке 4</t>
  </si>
  <si>
    <t>215881</t>
  </si>
  <si>
    <t>Ф.S03s разд.2 стл.1 : [{стр.11}&gt;={стр.12}+{стр.14}]</t>
  </si>
  <si>
    <t>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</si>
  <si>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215882</t>
  </si>
  <si>
    <t>Ф.S03s разд.2 стл.1 : [{стр.6}={стр.7}+{стр.9}]</t>
  </si>
  <si>
    <t>(w,r,s,g,v) В разд.2 стр.6 "об оспаривании НПА" в стл.1 должна быть равна сумме стр.7 "НПА субъектов РФ" и стр.9 "НПА органов местного самоупр." в стл.1</t>
  </si>
  <si>
    <t>215883</t>
  </si>
  <si>
    <t>Ф.S03s разд.1 стл.1 : [{стр.5}&lt;={стр.4}]</t>
  </si>
  <si>
    <t>(w,r,g,s,v) В разд.1 стл.1 стр.5 "рассм. в особом порядке" должны быть меньше или равны строке 4 ""окончено дел"</t>
  </si>
  <si>
    <t>215885</t>
  </si>
  <si>
    <t>Ф.S03s разд.2 стл.1 : [{стр.11}&lt;={стр.6}]</t>
  </si>
  <si>
    <t>(w,r,s,g,v) В разд.2 стр.11 "удовлетворено НПА" в стл.1 должна быть меньше или равна стр.6 "об оспаривании НПА" в стл.1</t>
  </si>
  <si>
    <t>215886</t>
  </si>
  <si>
    <t>Ф.S03s разд.2 стл.1 : [{стр.29}&lt;={стр.28}]</t>
  </si>
  <si>
    <t>(w,r,s,g,v) В разд.2 стр.29 "удовлетворено" стл.1 должна быть меньше или равна 28 "о помещении ин. гражданина в спецучрежд..."  в стл.1</t>
  </si>
  <si>
    <t>215887</t>
  </si>
  <si>
    <t>Ф.S03s разд.1 стл.1 : [{стр.2}&lt;={стр.1}]</t>
  </si>
  <si>
    <t>(w,r,g,s,v) В разд.1 стл.1 стр.2 "повторно поступ." должны быть меньше или равны строке 1 "поступило уг. дел"</t>
  </si>
  <si>
    <t>215888</t>
  </si>
  <si>
    <t>Ф.S03s разд.1 стл.1 : [{стр.12}={сумма стр.13-16}]</t>
  </si>
  <si>
    <t>(w,r,g,s,v) В разд.1 стл.1 сумма стр.13-16 по тяжести прест. должна быть равна стр.12 "осуждено".</t>
  </si>
  <si>
    <t>215890</t>
  </si>
  <si>
    <t>Ф.S03s разд.2 стл.1 : [{сумма стр.18-19}=0]</t>
  </si>
  <si>
    <t>(w,r,g,s,v) В разд.2 стл.1 стр.18-19 "Адм.дела, рассм. Дисципл. коллегией ВС РФ" должны быть равны 0</t>
  </si>
  <si>
    <t>215891</t>
  </si>
  <si>
    <t>Ф.S03s разд.1 стл.1 : [{стр.12}&gt;={сумма стр.52-54}]</t>
  </si>
  <si>
    <t>(w,r,g,s,v) В разд.1 стл.1 стр.12 "число осужденных" должна быть больше или равна разд.1 стл.1 сумме стр.52-54 по мерам наказания.</t>
  </si>
  <si>
    <t>215900</t>
  </si>
  <si>
    <t>Ф.S03s разд.1 стл.1 : [{сумма стр.100-119}=0]</t>
  </si>
  <si>
    <t>(s,v,q) в разд.1 стл.1 стр.100-119 не должны заполняться. Подтвердить нарушение ФЛК.</t>
  </si>
  <si>
    <t>215901</t>
  </si>
  <si>
    <t>Ф.S03s разд.1 стл.1 : [{сумма стр.141-154}=0]</t>
  </si>
  <si>
    <t>(s,v,q) в разд.1 стл.1 стр.141-154 не должны заполняться. Подтвердить нарушение ФЛК.</t>
  </si>
  <si>
    <t>215902</t>
  </si>
  <si>
    <t>Ф.S03s разд.1 стл.1 : [{сумма стр.167-170}=0]</t>
  </si>
  <si>
    <t>(s,v,q) в разд.1 стл.1 стр.167-170 не должны заполняться. Подтвердить нарушение ФЛК.</t>
  </si>
  <si>
    <t>215903</t>
  </si>
  <si>
    <t>Ф.S03s разд.1 стл.1 : [{сумма стр.202-204}=0]</t>
  </si>
  <si>
    <t xml:space="preserve">(s,v,q) в разд.1 стл.1 стр.202-204 не должны заполняться. </t>
  </si>
  <si>
    <t>216225</t>
  </si>
  <si>
    <t>216226</t>
  </si>
  <si>
    <t>216228</t>
  </si>
  <si>
    <t>Ф.S03s разд.1 стл.1 : [{стр.160}&gt;={стр.161}]</t>
  </si>
  <si>
    <t>(s,v,q) В разд.1 стл.1 стр.160 "окончено дел" должна быть больше или равна разд.1 стл.1 стр161 "с нарушением срока".</t>
  </si>
  <si>
    <t>216229</t>
  </si>
  <si>
    <t>Ф.S03s разд.1 стл.1 : [{стр.162}&gt;={стр.163}]</t>
  </si>
  <si>
    <t>(s,v,q) В разд.1 стл.1 стр.162 "отменены обвинит приговоры" должна быть больше или равна разд.1 стл.1 стр163 "по реабилит. основ.".</t>
  </si>
  <si>
    <t>216230</t>
  </si>
  <si>
    <t>Ф.S03s разд.1 стл.1 : [{стр.160}&gt;={стр.162}+{сумма стр.164-166}]</t>
  </si>
  <si>
    <t>(s,v,q) В разд.1 стл.1 стр.160 "окончено апел дел" должна быть больше или равна разд.1 стл.1 сумма стр162,164-166 по отмен. и измен. приговор.</t>
  </si>
  <si>
    <t>216231</t>
  </si>
  <si>
    <t>Ф.S03s разд.1 стл.1 : [{стр.176}&gt;={сумма стр.178-179}]</t>
  </si>
  <si>
    <t>(s,v,q) В разд.1 стл.1 стр.176 "окончено апел. дел" должна быть больше или равна разд.1 стл.1 стр178-179 по отмен. и измен. пригов.</t>
  </si>
  <si>
    <t>216232</t>
  </si>
  <si>
    <t>Ф.S03s разд.1 стл.1 : [{стр.176}&gt;={стр.177}]</t>
  </si>
  <si>
    <t>(s,v,q) В разд.1 стл.1 стр.176 "окончено апел дел" должна быть больше или равна разд.1 стл.1 стр177 "с нарушен срока".</t>
  </si>
  <si>
    <t>216234</t>
  </si>
  <si>
    <t>Ф.S03s разд.1 стл.1 : [{стр.181}&gt;={стр.183}]</t>
  </si>
  <si>
    <t>(s,v,q) В разд.1 стл.1 стр.181 "рассмотрено дел" должна быть больше или равна разд.1 стл.1 стр183 "рассмотрено дел с удовлетв.".</t>
  </si>
  <si>
    <t>216235</t>
  </si>
  <si>
    <t>Ф.S03s разд.1 стл.1 : [{стр.182}&gt;={стр.184}]</t>
  </si>
  <si>
    <t>(s,v,q) В разд.1 стл.1 стр.182 "рассмотр. дел по числу лиц" должна быть больше или равна разд.1 стл.1 стр184 "рассмотрено  с удовлет. по числу лиц".</t>
  </si>
  <si>
    <t>216236</t>
  </si>
  <si>
    <t>216237</t>
  </si>
  <si>
    <t>Ф.S03s разд.1 стл.1 : [{стр.193}&gt;={стр.194}]</t>
  </si>
  <si>
    <t>(s,v,q) В разд.1 стл.1 стр.193 "рассмотрено дел" должна быть больше или равна разд.1 стл.1 стр194 "удовлетворено дел".</t>
  </si>
  <si>
    <t>216238</t>
  </si>
  <si>
    <t>Ф.S03s разд.1 стл.1 : [{стр.193}&gt;={сумма стр.195-199}]</t>
  </si>
  <si>
    <t>(s,v,q) В разд.1 стл.1 стр.193 "рассмотрено дел" должна быть больше или равна разд.1 стл.1 стр.195-199 по отменам и изменен.</t>
  </si>
  <si>
    <t>215823</t>
  </si>
  <si>
    <t>Ф.S03s разд.1 стл.1 : [{сумма стр.46-49}&lt;={стр.43}]</t>
  </si>
  <si>
    <t>(w,r,g,s,v) В разд.1 стл.1 сумма стр.46-49 должна быть меньше или равна разд.1 стл.1 стр.43</t>
  </si>
  <si>
    <t>215840</t>
  </si>
  <si>
    <t>Ф.S03s разд.1 стл.1 : [{стр.132}&lt;={стр.131}]</t>
  </si>
  <si>
    <t>(r,g,s,v) В разд.1 стл.1 стр.132 должна быть меньше или равна стр.131 (КС может быть нарушено в случае вынесения решения по заявлению, принятому к производству в прошлом году)</t>
  </si>
  <si>
    <t>215847</t>
  </si>
  <si>
    <t>Ф.S03s разд.2 стл.1 : [{стр.2}&lt;={стр.1}]</t>
  </si>
  <si>
    <t>(w,r,s,g,v) В разд.2 стл.2 стр.1 "окончено адм. дел" должны быть меньше или равны разд.2 стл.1 стр.1 "поступило адм. дел"</t>
  </si>
  <si>
    <t>215848</t>
  </si>
  <si>
    <t>Ф.S03s разд.1 стл.1 : [{сумма стр.91-95}&lt;={стр.90}]</t>
  </si>
  <si>
    <t>(w,r,g,s,v) в разд.1 стл.1 стр.91-95 должна быть меньше или равна строке 90</t>
  </si>
  <si>
    <t>215870</t>
  </si>
  <si>
    <t>Ф.S03s разд.1 стр.18 : [{стл.1}=0]</t>
  </si>
  <si>
    <t>(s,r,w) в разд.1 стл.1 стр.18 "военнослужащие" не должны заполняться. Подтвердить нарушение ФЛК.</t>
  </si>
  <si>
    <t>215897</t>
  </si>
  <si>
    <t>Ф.S03s разд.1 стр.56 : [{стл.1}=0]</t>
  </si>
  <si>
    <t>(s,v,q) в разд.1 стл.1 стр.56-57 не должны заполняться. Подтвердить нарушение ФЛК.</t>
  </si>
  <si>
    <t>Ф.S03s разд.1 стр.57 : [{стл.1}=0]</t>
  </si>
  <si>
    <t>215898</t>
  </si>
  <si>
    <t>Ф.S03s разд.1 стр.60 : [{стл.1}=0]</t>
  </si>
  <si>
    <t>(s,v,q) в разд.1 стл.1 стр.60-61 не должны заполняться. Подтвердить нарушение ФЛК.</t>
  </si>
  <si>
    <t>Ф.S03s разд.1 стр.61 : [{стл.1}=0]</t>
  </si>
  <si>
    <t>215899</t>
  </si>
  <si>
    <t>Ф.S03s разд.1 стр.63 : [{стл.1}=0]</t>
  </si>
  <si>
    <t>(s,v,q) в разд.1 стл.1 стр.63-64 не должны заполняться. Подтвердить нарушение ФЛК.</t>
  </si>
  <si>
    <t>Ф.S03s разд.1 стр.64 : [{стл.1}=0]</t>
  </si>
  <si>
    <t>216227</t>
  </si>
  <si>
    <t>Ф.S03s разд.1 стл.1 : [{стр.159}&gt;={стр.160}]</t>
  </si>
  <si>
    <t>(s,v,q) В разд.1 стл.1 стр.159 "поступило дел" должна быть больше или равна разд.1 стл.1 стр160 "окончено дел".</t>
  </si>
  <si>
    <t>216233</t>
  </si>
  <si>
    <t>Ф.S03s разд.1 стл.1 : [{стр.175}&gt;={стр.176}]</t>
  </si>
  <si>
    <t>(s,v,q) В разд.1 стл.1 стр.175 "поступило дел" должна быть больше или равна разд.1 стл.1 стр176 "окончено дел".</t>
  </si>
  <si>
    <t>подтверждение</t>
  </si>
  <si>
    <t>205.1-205.5, 206</t>
  </si>
  <si>
    <t>280, 280.1, 282, 282.1- 282.3</t>
  </si>
  <si>
    <t xml:space="preserve">форма 1 раздел 1 стр. 35 гр.14 </t>
  </si>
  <si>
    <t xml:space="preserve">форма 1 сумма раздела 2 гр.1 стр.26; раздела 9 гр.6 стр.1; раздела 10 гр.6 стр.1  </t>
  </si>
  <si>
    <t>форма 1 раздел 4 гр.1 стр.21</t>
  </si>
  <si>
    <t>форма 1 раздел 4 гр.2 стр.21</t>
  </si>
  <si>
    <t>форма 1 раздел 4 гр.1 стр.44</t>
  </si>
  <si>
    <t>форма 1 раздел 4 гр.2 стр.44</t>
  </si>
  <si>
    <t>форма 1 сумма раздела 2 гр.1 стр.25; раздела 9 гр.5 стр.1  и раздела 10 гр.5 стр.1</t>
  </si>
  <si>
    <t>Поступило гражданских и административных дел</t>
  </si>
  <si>
    <t>форма 2 раздел 1 гр.2 стр.13</t>
  </si>
  <si>
    <t xml:space="preserve">Окончено гражданских и административных дел </t>
  </si>
  <si>
    <t>форма 2 раздел 1 гр.13 стр.13</t>
  </si>
  <si>
    <t>форма 2 раздел 1 гр.5 стр.13</t>
  </si>
  <si>
    <t>в сроки свыше установленных  ГПК РФ и КАС РФ</t>
  </si>
  <si>
    <t>форма 2 раздел 1 гр.14 стр.13</t>
  </si>
  <si>
    <t>форма 2 раздел 8 стр.2 сумма гр.1 и гр.2</t>
  </si>
  <si>
    <t>форма 2 раздел 8 стр.3 сумма гр.1 и гр.2</t>
  </si>
  <si>
    <t>форма 2 раздел 8 стр.4 сумма гр.1 и гр.2</t>
  </si>
  <si>
    <t>форма 2 раздел 8 стр.5 сумма гр.1 и гр.2</t>
  </si>
  <si>
    <t>форма 2 раздел 8 стр.6 сумма гр.1 и гр.2</t>
  </si>
  <si>
    <t xml:space="preserve">Рассмотрено
с вынесением 
решения 
по категориям 
гражданских и административных дел: </t>
  </si>
  <si>
    <t>форма 2 раздел 2 гр.5 сумма строк 29-35</t>
  </si>
  <si>
    <t>форма 2 раздел 2 гр.5 сумма строк 42-45</t>
  </si>
  <si>
    <t>форма 2  раздел 2 гр.5 стр.100</t>
  </si>
  <si>
    <t>форма 2  раздел 3 гр.5 стр.149</t>
  </si>
  <si>
    <t>Форма 2 раздел 2 гр.5 сумма стр.95-111 минус стр.100</t>
  </si>
  <si>
    <t>форма 2 раздел 2 гр.5 сумма стр.171 и 172</t>
  </si>
  <si>
    <t>форма 2 раздел 3 гр.5 сумма стр.33</t>
  </si>
  <si>
    <t>форма 2 раздел 1 гр.15 стр.13</t>
  </si>
  <si>
    <t>форма 2 раздел 8 стр.7 сумма гр.1 и гр.2</t>
  </si>
  <si>
    <t>форма 2 раздел 8 стр.8 сумма гр.1 и гр.2</t>
  </si>
  <si>
    <t>форма 2 раздел 8 стр.9 сумма гр.1 и гр.2</t>
  </si>
  <si>
    <t>форма 2 раздел 8 стр.10 сумма гр.1 и гр.2</t>
  </si>
  <si>
    <t>форма 2 раздел 8 стр.11 сумма гр.1 и гр.2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</si>
  <si>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</si>
  <si>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форма 2 раздел 8 стр.49 сумма гр.1 и гр.2</t>
  </si>
  <si>
    <t>из них принято к производству с нарушением сроков ГПК РФ и КАС РФ</t>
  </si>
  <si>
    <t>форма 2 раздел 8 стр.50 сумма гр.1 и гр.2</t>
  </si>
  <si>
    <t>Отказано в приеме заявлений, жалоб, в том числе в вынесении судебного приказа (ст.134 ГПК РФ, ст.128 КАС РФ)</t>
  </si>
  <si>
    <t>форма 2 раздел 8 стр.51 сумма гр.1 и гр.2</t>
  </si>
  <si>
    <t>форма 2 раздел 8 стр.54 сумма гр.1 и гр.2</t>
  </si>
  <si>
    <t>форма 1-АП раздел 1 гр.10 сумма стр. 33-35, 38-41, 43, 89, 241-242</t>
  </si>
  <si>
    <t>форма 1-АП раздел 1 гр.10 сумма стр. 95-111</t>
  </si>
  <si>
    <t>форма 1-АП раздел 1 гр.10 сумма стр.201-209</t>
  </si>
  <si>
    <t>форма № 1 раздел 4 гр. 1 стр. 67</t>
  </si>
  <si>
    <t>Рассмотрено материалов в порядке гражданского (ГПК РФ) и административного судопроизводства (КАС РФ)</t>
  </si>
  <si>
    <t>форма № 2 раздел 8  сумма гр.1 и гр.2 по строкам 30, 32, 34, 35, 38, 39, 41, 42, 51, 52</t>
  </si>
  <si>
    <t>форма 2 раздел 3 гр.2 сумма стр.96-98 и стр.101-102</t>
  </si>
  <si>
    <t>форма 2 раздел 3 гр.5 сумма стр.96-98 и стр.101-102</t>
  </si>
  <si>
    <t>форма 2 раздел 3 гр.6 сумма стр.96 и стр. 101</t>
  </si>
  <si>
    <t>форма 2 раздел 3 гр.6 сумма стр.97-98 и  стр. 102</t>
  </si>
  <si>
    <t>форма 2 раздел 3 гр.2 сумма стр.99 и стр. 103</t>
  </si>
  <si>
    <t>форма 2 раздел 3 гр.5 сумма стр.99 и 103</t>
  </si>
  <si>
    <t>форма 2 раздел 3 гр.6 сумма стр.99 и стр.103</t>
  </si>
  <si>
    <t xml:space="preserve">форма 7 по делам мировых судей раздел 1 гр.7 стр.11 </t>
  </si>
  <si>
    <t>форма 7 по делам мировых судей раздел 1 гр.9 стр.11</t>
  </si>
  <si>
    <t>из них с нарушением сроков ГПК РФ и КАС РФ</t>
  </si>
  <si>
    <t xml:space="preserve">форма 7 по делам мировых судей раздел 1 гр.12 стр.11 </t>
  </si>
  <si>
    <t>форма 7 по делам мировых судей сумма раздела 3 гр.7 стр.197 и раздела 4 гр.7 стр. 155</t>
  </si>
  <si>
    <t>форма 7 по делам мировых судей сумма раздела 3 гр.5 стр.197 и раздела 4 гр.5 стр. 155</t>
  </si>
  <si>
    <t>форма 7 по делам мировых судей сумма раздела 3 гр.8 стр.197 и раздела 4 гр.8 стр.155</t>
  </si>
  <si>
    <t>из них на постановления судей (мировых судей), в т.ч. судей арбитражных судов</t>
  </si>
  <si>
    <t>Поступило гражданских и  административных дел в отчетном периоде</t>
  </si>
  <si>
    <t>сумма форм  7 по уровням всех судов раздел 1 гр.7 стр.11</t>
  </si>
  <si>
    <t>сумма форм  7 по уровням всех судов раздел 1 гр.9 стр.11</t>
  </si>
  <si>
    <t>сумма форм  7 по уровням всех судов раздел 1 гр.12 стр.11</t>
  </si>
  <si>
    <t>сумма формы 9 по делам районных или гарнизонных судов и Формы 9 по делам мировых судей раздел 3 гр.5 сумма стр.1 и стр.5</t>
  </si>
  <si>
    <t>форма 1-АП раздел 7 гр.4 стр.5</t>
  </si>
  <si>
    <t>форма 1-АП раздел 7 стр. 5 сумма гр. 7-14</t>
  </si>
  <si>
    <t>форма 1-АП раздел 1 гр.10 сумма стр. 165-182</t>
  </si>
  <si>
    <t>сумма форм  7 по делам районных или гарнизонных судов сумма раздела 3 гр.7 стр.197 и раздела 4 гр.7 стр.155</t>
  </si>
  <si>
    <t>сумма форм  7 по делам районных или гарнизонных судов сумма раздела 3 гр.8 стр.197 и раздела 4 гр.8 стр.155</t>
  </si>
  <si>
    <t>сумма форм  7 по делам районных или гарнизонных судов сумма раздела 3 гр.12 стр.197 и раздела 4 гр.12 стр.155</t>
  </si>
  <si>
    <t>сумма формы 8 по делам районных судов или гарнизонных судов и Формы 8 по делам мировых судей раздел 3 сумма гр.20 и гр.21 стр.2</t>
  </si>
  <si>
    <t>форма 2 раздел 3 гр.15 стр.155</t>
  </si>
  <si>
    <t>форма 2 раздел 3 гр.16стр.155</t>
  </si>
  <si>
    <t>форма 2 раздел 3 гр.11 стр.155</t>
  </si>
  <si>
    <t>форма 2 раздел 3 гр.17 стр.155</t>
  </si>
  <si>
    <t>Утверждена 
приказом Судебного департамента
при Верховном Суде Российской Федерации
от 30.06.2016  № 141</t>
  </si>
  <si>
    <t>215833</t>
  </si>
  <si>
    <t>Ф.S03s разд.1 стл.1 : [{стр.38}&lt;={стр.11}]</t>
  </si>
  <si>
    <t>(w,r,g,s,v) В разд.1 стл.1 стр.38 "прекращено" должны быть меньше или равны строке 11 "всего лиц"</t>
  </si>
  <si>
    <t>215889</t>
  </si>
  <si>
    <t>Ф.S03s разд.1 стл.1 : [{стр.4}&lt;={стр.1}]</t>
  </si>
  <si>
    <t>215862</t>
  </si>
  <si>
    <t>Ф.S03s разд.1 стл.1 : [{стр.72}&lt;={стр.71}]</t>
  </si>
  <si>
    <t>(w,r,g,s,v) В разд.1 стл.1 стр.72 "Окончено гражданских и адм. дел" должны быть меньше или равны строке 71 "поступило", без учета остатка дел</t>
  </si>
  <si>
    <t>(w,r,g,s,v) В разд.1 стл.1 стр.4 "окончено уг.дел" должны быть меньше или равны строке 1 "поступило уг. дел"</t>
  </si>
  <si>
    <r>
      <t xml:space="preserve">Гражданские и административные дела </t>
    </r>
    <r>
      <rPr>
        <b/>
        <sz val="14"/>
        <rFont val="Times New Roman"/>
        <family val="1"/>
      </rPr>
      <t>(ГПК РФ и КАС РФ)</t>
    </r>
  </si>
  <si>
    <t>Гражданские  и административные дела</t>
  </si>
  <si>
    <t>Ф.S03s разд.1 стл.1 : [{стр.184}&gt;={сумма стр.187-190}+{стр.185}]</t>
  </si>
  <si>
    <t>(s,v,q) В разд.1 стл.1 стр.184 "рассмотрено дел с удовлетв. по числу лиц" должна быть больше или равна разд.1 стл.1 стр185,187-190 по отменам и изменен.</t>
  </si>
  <si>
    <r>
      <t xml:space="preserve">форма 9 по делам районных или гарнизонных судов раздел 3 сумма </t>
    </r>
    <r>
      <rPr>
        <sz val="9"/>
        <color indexed="10"/>
        <rFont val="Times New Roman"/>
        <family val="1"/>
      </rPr>
      <t>граф 12-15</t>
    </r>
    <r>
      <rPr>
        <sz val="9"/>
        <rFont val="Times New Roman"/>
        <family val="1"/>
      </rPr>
      <t xml:space="preserve"> сумма стр.2 и стр. 6</t>
    </r>
  </si>
  <si>
    <r>
      <t xml:space="preserve">форма 9 по делам мировых судей раздел 3 графы </t>
    </r>
    <r>
      <rPr>
        <sz val="9"/>
        <color indexed="10"/>
        <rFont val="Times New Roman"/>
        <family val="1"/>
      </rPr>
      <t>12, 14</t>
    </r>
    <r>
      <rPr>
        <sz val="9"/>
        <rFont val="Times New Roman"/>
        <family val="1"/>
      </rPr>
      <t xml:space="preserve"> сумма стр.2 и стр. 6</t>
    </r>
  </si>
  <si>
    <r>
      <t>форма 9 по делам мировых судей раздел 3 гр.</t>
    </r>
    <r>
      <rPr>
        <sz val="10"/>
        <color indexed="10"/>
        <rFont val="Times New Roman"/>
        <family val="1"/>
      </rPr>
      <t>13,15</t>
    </r>
    <r>
      <rPr>
        <sz val="10"/>
        <rFont val="Times New Roman"/>
        <family val="1"/>
      </rPr>
      <t xml:space="preserve"> сумма стр.2 и стр.6</t>
    </r>
  </si>
  <si>
    <r>
      <rPr>
        <sz val="11"/>
        <color indexed="10"/>
        <rFont val="Times New Roman"/>
        <family val="1"/>
      </rPr>
      <t>в том числе</t>
    </r>
    <r>
      <rPr>
        <sz val="11"/>
        <rFont val="Times New Roman"/>
        <family val="1"/>
      </rPr>
      <t xml:space="preserve"> 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  </r>
  </si>
  <si>
    <r>
      <t>сумма формы 9 по делам районных или гарнизонных судов и Формы 9 по делам мировых судей раздел 3 гр.</t>
    </r>
    <r>
      <rPr>
        <sz val="9"/>
        <color indexed="10"/>
        <rFont val="Times New Roman"/>
        <family val="1"/>
      </rPr>
      <t xml:space="preserve">6 </t>
    </r>
    <r>
      <rPr>
        <sz val="9"/>
        <rFont val="Times New Roman"/>
        <family val="1"/>
      </rPr>
      <t>сумма стр.1 и стр. 5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</si>
  <si>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7</t>
    </r>
    <r>
      <rPr>
        <sz val="10"/>
        <rFont val="Times New Roman"/>
        <family val="1"/>
      </rPr>
      <t xml:space="preserve"> стр.1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</si>
  <si>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14</t>
    </r>
    <r>
      <rPr>
        <sz val="10"/>
        <rFont val="Times New Roman"/>
        <family val="1"/>
      </rPr>
      <t xml:space="preserve"> стр.1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</si>
  <si>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15</t>
    </r>
    <r>
      <rPr>
        <sz val="10"/>
        <rFont val="Times New Roman"/>
        <family val="1"/>
      </rPr>
      <t xml:space="preserve"> стр.1</t>
    </r>
  </si>
  <si>
    <r>
      <t>форма 1-АП раздел 4 гр.1 сумма стр.2-</t>
    </r>
    <r>
      <rPr>
        <sz val="10"/>
        <color indexed="10"/>
        <rFont val="Times New Roman"/>
        <family val="1"/>
      </rPr>
      <t>4</t>
    </r>
  </si>
  <si>
    <r>
      <t>форма 1-АП раздел 4 гр.1 стр.</t>
    </r>
    <r>
      <rPr>
        <sz val="10"/>
        <color indexed="10"/>
        <rFont val="Times New Roman"/>
        <family val="1"/>
      </rPr>
      <t>5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</si>
  <si>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14</t>
    </r>
    <r>
      <rPr>
        <sz val="10"/>
        <rFont val="Times New Roman"/>
        <family val="1"/>
      </rPr>
      <t xml:space="preserve"> стр.2</t>
    </r>
  </si>
  <si>
    <t>Ф.S03s разд.1 стл.1 : [{стр.36}&lt;={стр.11}]</t>
  </si>
  <si>
    <t>(w,r,g,s,v) В разд.1 стл.1 стр.36 "оправданных" должны быть меньше или равны строке 11 "всего лиц…"</t>
  </si>
  <si>
    <t>Ф.S03s разд.1 стл.1 : [{стр.149}&gt;={стр.150}]</t>
  </si>
  <si>
    <t>(r,g,s,v) В разд.1 стл.1 стр.149 "поступ." должны быть больше или равны строке 150 "окончено гр. дел", без учета остатка дел</t>
  </si>
  <si>
    <t>Ф.S03s разд.1 стл.1 : [{стр.136}&lt;={сумма стр.137-138}]</t>
  </si>
  <si>
    <t>(s,v,q) В разд.1 стл.1 стр.136 "рассмотрено дел с вынесением приговора" должны быть меньше или равны разд.1 стл.1 стр137-138 "число осужденных", "оправданных"</t>
  </si>
  <si>
    <t>Ф.S03s разд.1 стл.1 : [{стр.134}&gt;={стр.135}]</t>
  </si>
  <si>
    <t>(s,v,q) В разд.1 стл.1 стр.134 "окончено дел" должна быть больше или равна разд.1 стл.1 стр135 "с нарушением срока"</t>
  </si>
  <si>
    <t>(w,r,s,g,v) В разд.2 стр.6 должна равняться из раздела 1 строке 87 "о признании противоречащими федеральному законодательству нормативных правовых актов"</t>
  </si>
  <si>
    <t xml:space="preserve">(w,r,s,g,v) В разд.2 стр.16 должна равняться строке 88 из раздела 1 "жалобы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самоуправления" </t>
  </si>
  <si>
    <t>{Ф.S03s разд.2 стл.1 стр.6}={Ф.S03s разд.1 стл.1 стр.87}</t>
  </si>
  <si>
    <t>{Ф.S03s разд.2 стл.1 стр.16}={Ф.S03s разд.1 стл.1 стр.88}</t>
  </si>
  <si>
    <t>Подтверждаю, поскольку в отченом периоде  2016 г. были рассмотрены дела, перешедшие остатком с 2015 года.</t>
  </si>
  <si>
    <t>432000, г. Ульяновск, ул.Железной Дивизии, д. 21.-А/12</t>
  </si>
  <si>
    <t>107996, г. Москва, ул. Гиляровского, д. 31, корп. 2, И-90, ГСП-6</t>
  </si>
  <si>
    <t xml:space="preserve">                                Председатель суда  А.И. Максимов</t>
  </si>
  <si>
    <t xml:space="preserve">                                                 Зам. начальника отдела   С.А. Петровичева</t>
  </si>
  <si>
    <t>13 января 2017 года</t>
  </si>
  <si>
    <t>(8422) 33-12-59</t>
  </si>
  <si>
    <t>в административном судопроизводстве, включая производство по делам об административных правонарушениях</t>
  </si>
  <si>
    <t>по гражданским делам</t>
  </si>
  <si>
    <t>форма 2 раздел 6 гр.1 стр.4</t>
  </si>
  <si>
    <r>
      <t xml:space="preserve">из них </t>
    </r>
    <r>
      <rPr>
        <sz val="10.5"/>
        <rFont val="Times New Roman"/>
        <family val="1"/>
      </rPr>
      <t>удовлетворено</t>
    </r>
  </si>
  <si>
    <t>форма 2 раздел 3 гр.5 стр.13</t>
  </si>
  <si>
    <t>форма 2 раздел 3 гр.6 стр.13</t>
  </si>
  <si>
    <t xml:space="preserve"> Об оспаривании решений, действий (бездействия) органов гос.власти, органов местн-го самоуправ-я, иных органов, организаций, наделенных отдельными государ-ми или иными публич.полномочиями, должн.лиц, государ-ных и муниц-ных служащих    (гл. 22 КАС РФ)*</t>
  </si>
  <si>
    <t>форма 2 раздел 3 гр.5 стр.33</t>
  </si>
  <si>
    <t>форма 2 раздел 3 гр.6 стр.33</t>
  </si>
  <si>
    <t>форма 2 раздел 3 гр.5 стр.72</t>
  </si>
  <si>
    <t>форма 2 раздел 3 гр.6 стр.72</t>
  </si>
  <si>
    <t>О защите избирательных прав и права на участие в референдуме граждан Российской Федерации (гл. 24 КАС РФ)</t>
  </si>
  <si>
    <t>форма 2 раздел 3 гр.5 стр.89</t>
  </si>
  <si>
    <t>форма 2 раздел 3 гр.6 стр.89</t>
  </si>
  <si>
    <t xml:space="preserve"> Об оспаривании результатов определения  кадастровой стоимости (гл. 25 КАС РФ)</t>
  </si>
  <si>
    <t>Об оспаривании нормативных правовых актов (О признании противоречащими федеральному законодательству нормативных правовых актов)  (гл. 21 КАС РФ)</t>
  </si>
  <si>
    <t>Административные дела, рассматриваемые Дисциплинарной коллегией Верховного Суда РФ (гл. 23 КАС РФ)</t>
  </si>
  <si>
    <t>форма 2 раздел 3 гр.5 стр.94</t>
  </si>
  <si>
    <t>форма 2 раздел 3 гр.6 стр.94</t>
  </si>
  <si>
    <t>О  присуждении компенсации за нарушение права на судопроизводство в разумный срок (гл. 26 КАС РФ)</t>
  </si>
  <si>
    <t>форма 2 раздел 3 гр.6 стр.105</t>
  </si>
  <si>
    <t>форма 2 раздел 3 гр.5 стр.105</t>
  </si>
  <si>
    <t>О приостановлении деятельности или ликвидации политической партии, ее регионального отделения или ионого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</si>
  <si>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форма 2 раздел 3 гр.5 стр.130</t>
  </si>
  <si>
    <t>форма 2 раздел 3 гр.6 стр.130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</si>
  <si>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(гл. 28 КАС РФ)</t>
  </si>
  <si>
    <t>форма 2 раздел 3 гр.5 стр.134</t>
  </si>
  <si>
    <t>форма 2 раздел 3 гр.6 стр.134</t>
  </si>
  <si>
    <t>Об административном надзоре за лицами, освобожденными из мест лишения свободы (гл. 29 КАС РФ)</t>
  </si>
  <si>
    <t>форма 2 раздел 3 гр.5 стр.140</t>
  </si>
  <si>
    <t>форма 2 раздел 3 гр.6 стр.140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</si>
  <si>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</si>
  <si>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форма 2 раздел 3 гр.6 стр.145</t>
  </si>
  <si>
    <t>форма 2 раздел 3 гр.5 стр.145</t>
  </si>
  <si>
    <t>О госпитализации гражданина в медицинскую противотуберкулезную организацию в недобровольном порядке (гл. 31 КАС РФ)</t>
  </si>
  <si>
    <t>форма 2 раздел 3 гр.5 стр.148</t>
  </si>
  <si>
    <t>форма 2 раздел 3 гр.6 стр.148</t>
  </si>
  <si>
    <t>О взыскании денежных сумм в счет уплаты установленных законом обязательных платежей и санкций с физических лиц  (гл. 32, в т.ч. рассматриваемые  в порядке гл. 11.1 КАС РФ)</t>
  </si>
  <si>
    <t>форма 2 раздел 3 гр.5 стр.153</t>
  </si>
  <si>
    <t>форма 2 раздел 3 гр.6 стр.153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</si>
  <si>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</si>
  <si>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форма 2 раздел 3 гр.5 стр.154</t>
  </si>
  <si>
    <t>форма 2 раздел 3 гр.6 стр.154</t>
  </si>
  <si>
    <t>НПА органов местного самоуправления</t>
  </si>
  <si>
    <t xml:space="preserve"> из них по искам прокурора (из строки 7 раздела 2 ф. 01 (S03)</t>
  </si>
  <si>
    <t xml:space="preserve"> из них по искам прокурора (из строки 12  раздела  2 ф.01 ( S03)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</si>
  <si>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38 раздела 1 ф. 01 (S03)</t>
  </si>
  <si>
    <t xml:space="preserve">Рассмотрено с вынесением  решения  по категориям административных дел (из строки 4 раздела 2 ф. 01 (S03): </t>
  </si>
  <si>
    <t>в том числе (из строки 6 раздела 2 ф. 01 (S03):</t>
  </si>
  <si>
    <t>в том числе (из строки 11 раздела 2 ф. 01 (S03):</t>
  </si>
  <si>
    <t>форма № 2 раздел 8  гр.2 по строкам 30, 32, 34, 35, 38, 39, 41, 42, 51, 52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</si>
  <si>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</si>
  <si>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</si>
  <si>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за правонарушения, связанные с незаконным оборотом наркотиков (ст. 6.8,  6.9, 6.9.1, 6.13,  6.15,  6.16, 6.16.1, 6.18, 10.5.1, ч. 2 и ч. 3 ст. 20.20 КоАП РФ)</t>
  </si>
  <si>
    <t>в том числе с оправданием осужденного,  прекращением дела по реабилитирующим основаниям</t>
  </si>
  <si>
    <t>форма 6 по делам мировых судей  раздел 4 сумма гр.2,7 стр.35</t>
  </si>
  <si>
    <t>форма 1 раздел 7 гр.6</t>
  </si>
  <si>
    <t>форма 1-АП раздел 2 стр.3</t>
  </si>
  <si>
    <t>форма 1-АП раздел 2 стр.4</t>
  </si>
  <si>
    <t>форма 6 по делам ОВС и областных и равных им судов раздел 4 гр.27 стр.35</t>
  </si>
  <si>
    <t>форма 6 ВС РФ раздел 4 гр.11 стр.43</t>
  </si>
  <si>
    <t>форма 6 раздел 5 стр.6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</si>
  <si>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</si>
  <si>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</si>
  <si>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Изменены постановления апелляционной инстанции (по делам районных или гарнизонных судов и мировых судей)</t>
  </si>
  <si>
    <t>Апелляционных определений отменено и изменено судов апелляционной инстанции   
(по делам районных или гарнизонных судов)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</si>
  <si>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</si>
  <si>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</si>
  <si>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t xml:space="preserve">Рассмотрено  гражданских (административных) дел по жалобам и представлениям </t>
  </si>
  <si>
    <t>форма № 1-АП раздел 2 гр. 1 сумма стр. 12-13</t>
  </si>
  <si>
    <t xml:space="preserve">Рассмотрено материалов в порядке исполнения постановлений по делам об административных правонарушениях
</t>
  </si>
  <si>
    <t>из них по реабилитирующим основаниям</t>
  </si>
  <si>
    <t>по уголовным  делам</t>
  </si>
  <si>
    <t>по гражданским, административным делам</t>
  </si>
  <si>
    <t xml:space="preserve">Суд присяжных  </t>
  </si>
  <si>
    <t>мес.</t>
  </si>
  <si>
    <t>Уголовные дела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</si>
  <si>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</si>
  <si>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</si>
  <si>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</si>
  <si>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</si>
  <si>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</si>
  <si>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</si>
  <si>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</si>
  <si>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</si>
  <si>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</si>
  <si>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</si>
  <si>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 xml:space="preserve">Отменены ВС оправдательные приговоры по числу лиц  (по делам областных и равных им судов, ОВС) </t>
  </si>
  <si>
    <t>Количество апелляционных дел, оконченных производством всего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</si>
  <si>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</si>
  <si>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</si>
  <si>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</si>
  <si>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</si>
  <si>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</si>
  <si>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ВС РФ)</t>
    </r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</si>
  <si>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</si>
  <si>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</si>
  <si>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</si>
  <si>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Отменено решений, вынесенных по  I инстанции    
(по делам районных или гарнизонных судов и мировых судей)</t>
  </si>
  <si>
    <t>Изменено решений, вынесенных по I инстанции    
(по делам районных или гарнизонных судов и мировых судей)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</si>
  <si>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</si>
  <si>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</si>
  <si>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</si>
  <si>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</si>
  <si>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</si>
  <si>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</si>
  <si>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</si>
  <si>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</si>
  <si>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</si>
  <si>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</si>
  <si>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</si>
  <si>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</si>
  <si>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</si>
  <si>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</si>
  <si>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</si>
  <si>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</si>
  <si>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</si>
  <si>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</si>
  <si>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</si>
  <si>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</si>
  <si>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</si>
  <si>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в том числе приоста-новленные</t>
  </si>
  <si>
    <t>в том числе неприоста-новленные находятся 
в производстве судов</t>
  </si>
  <si>
    <t>Вынесено постановлений о рассмотрении дела в закрытом судебном заседании (п.5 ч.2 ст.231 УПК РФ)</t>
  </si>
  <si>
    <t>Освобождено из-под стражи осужденных, оправданных по приговору суда и лиц, в отношении которых дела прекращены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</si>
  <si>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</si>
  <si>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</si>
  <si>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</si>
  <si>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</si>
  <si>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</si>
  <si>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</si>
  <si>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</si>
  <si>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</si>
  <si>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</si>
  <si>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НПА субъектов Российской Федерации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</si>
  <si>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</si>
  <si>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</si>
  <si>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</si>
  <si>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</si>
  <si>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</si>
  <si>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</si>
  <si>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Областные и равные им суды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</si>
  <si>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</si>
  <si>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</si>
  <si>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</si>
  <si>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</si>
  <si>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</si>
  <si>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</si>
  <si>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</si>
  <si>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</si>
  <si>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</si>
  <si>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</si>
  <si>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</si>
  <si>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</si>
  <si>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</si>
  <si>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</si>
  <si>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</si>
  <si>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</si>
  <si>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</si>
  <si>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</si>
  <si>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</si>
  <si>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</si>
  <si>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</si>
  <si>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</si>
  <si>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</si>
  <si>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</si>
  <si>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</si>
  <si>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</si>
  <si>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</si>
  <si>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</si>
  <si>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</si>
  <si>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</si>
  <si>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</si>
  <si>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</si>
  <si>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</si>
  <si>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</si>
  <si>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</si>
  <si>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</si>
  <si>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</si>
  <si>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</si>
  <si>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</si>
  <si>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</si>
  <si>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</si>
  <si>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</si>
  <si>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</si>
  <si>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</si>
  <si>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</si>
  <si>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</si>
  <si>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</si>
  <si>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</si>
  <si>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</si>
  <si>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</si>
  <si>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</si>
  <si>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</si>
  <si>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М.П.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</si>
  <si>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</si>
  <si>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</si>
  <si>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</si>
  <si>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</si>
  <si>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</si>
  <si>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</si>
  <si>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</si>
  <si>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</si>
  <si>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</si>
  <si>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</si>
  <si>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</si>
  <si>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</si>
  <si>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</si>
  <si>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</si>
  <si>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</si>
  <si>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</si>
  <si>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</si>
  <si>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</si>
  <si>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</si>
  <si>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</si>
  <si>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</si>
  <si>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</si>
  <si>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</si>
  <si>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</si>
  <si>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</si>
  <si>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</si>
  <si>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</si>
  <si>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</si>
  <si>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</si>
  <si>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</si>
  <si>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</si>
  <si>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</si>
  <si>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</si>
  <si>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</si>
  <si>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</si>
  <si>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</si>
  <si>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</si>
  <si>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</si>
  <si>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</si>
  <si>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</si>
  <si>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</si>
  <si>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</si>
  <si>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</si>
  <si>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</si>
  <si>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</si>
  <si>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</si>
  <si>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</si>
  <si>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</si>
  <si>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</si>
  <si>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</si>
  <si>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</si>
  <si>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</si>
  <si>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</si>
  <si>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</si>
  <si>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</si>
  <si>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</si>
  <si>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</si>
  <si>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</si>
  <si>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</si>
  <si>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</si>
  <si>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</si>
  <si>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</si>
  <si>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</si>
  <si>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</si>
  <si>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</si>
  <si>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</si>
  <si>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</si>
  <si>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</si>
  <si>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</si>
  <si>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>приостановление и прекращение деятельности общественных организаций, партий</t>
  </si>
  <si>
    <t xml:space="preserve">о признании противоречащими федеральному законодательству нормативных правовых актов 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</si>
  <si>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</si>
  <si>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</si>
  <si>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</si>
  <si>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</si>
  <si>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</si>
  <si>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</si>
  <si>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</si>
  <si>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</si>
  <si>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</si>
  <si>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Поступило уголовных дел за отчетный период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</si>
  <si>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</si>
  <si>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</si>
  <si>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</si>
  <si>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 xml:space="preserve">Категория суда      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</si>
  <si>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</si>
  <si>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</si>
  <si>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</si>
  <si>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</si>
  <si>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</si>
  <si>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</si>
  <si>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</si>
  <si>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</si>
  <si>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</si>
  <si>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</si>
  <si>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</si>
  <si>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Уголовные дела*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</si>
  <si>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</si>
  <si>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</si>
  <si>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</si>
  <si>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</si>
  <si>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форма 1 раздел 1 гр.2 стр.35</t>
  </si>
  <si>
    <t>форма 1 раздел 2 стр.44 гр.1</t>
  </si>
  <si>
    <t>форма 1 раздел 1 гр.11 стр.35</t>
  </si>
  <si>
    <t>форма 1 раздел 1 гр.8  стр.35</t>
  </si>
  <si>
    <t>форма 1 раздел 1 гр.3 и 4 стр. 40</t>
  </si>
  <si>
    <t>форма 1 раздел 1 гр.9 стр.35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</si>
  <si>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</si>
  <si>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</si>
  <si>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</si>
  <si>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</si>
  <si>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Всего лиц, в отношении которых дела рассмотрены по существу (осужденных,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</si>
  <si>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форма 1 раздел 1 гр.12 стр.35</t>
  </si>
  <si>
    <t>форма 1 раздел 1 гр.12 стр.44</t>
  </si>
  <si>
    <t>форма 1 раздел 1 гр.12 стр.45</t>
  </si>
  <si>
    <t>форма 1 раздел 1 гр.12 стр.46</t>
  </si>
  <si>
    <t>форма 1 раздел 1 гр.12 стр.47</t>
  </si>
  <si>
    <t>форма 1 раздел 1 гр.12 стр. 40</t>
  </si>
  <si>
    <t>форма 1 раздел 1 гр.12 стр. 37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</si>
  <si>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</si>
  <si>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</si>
  <si>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</si>
  <si>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</si>
  <si>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</si>
  <si>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</si>
  <si>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</si>
  <si>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</si>
  <si>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</si>
  <si>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</si>
  <si>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</si>
  <si>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</si>
  <si>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</si>
  <si>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</si>
  <si>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форма 1 раздел 1 гр.12 стр.26</t>
  </si>
  <si>
    <t>форма 1 раздел 1 гр.12 стр.28</t>
  </si>
  <si>
    <t>форма 1 раздел 1 гр.12 стр.29</t>
  </si>
  <si>
    <t>форма 1 раздел 1 гр.13 стр.35</t>
  </si>
  <si>
    <t>форма 1 раздел 1 стр. 35 сумма гр.14 и 15</t>
  </si>
  <si>
    <t>Число лиц, по делам которых применены принудительные меры к невменяемым</t>
  </si>
  <si>
    <t>форма 1 раздел 1 гр.14 и 15 стр. 40</t>
  </si>
  <si>
    <t>форма 1 раздел 1 гр.17 стр. 35</t>
  </si>
  <si>
    <t>форма 1 раздел 1 гр.10 стр. 35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</si>
  <si>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</si>
  <si>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</si>
  <si>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</si>
  <si>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</si>
  <si>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</si>
  <si>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</si>
  <si>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</si>
  <si>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</si>
  <si>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</si>
  <si>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</si>
  <si>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</si>
  <si>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стр.46 гр.1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</si>
  <si>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</si>
  <si>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</si>
  <si>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</si>
  <si>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</si>
  <si>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форма 1 раздел 4 гр.1 стр.19</t>
  </si>
  <si>
    <t>форма 1 раздел 4 гр.2 стр.19</t>
  </si>
  <si>
    <t>Количество представлений о замене кратного штрафа, назначенного по ст. 204, 290, 291, 291.1 УК РФ (ч. 5 ст. 46 УК РФ)</t>
  </si>
  <si>
    <t>из них удовлетворено таких представлений</t>
  </si>
  <si>
    <t>По уголовным делам</t>
  </si>
  <si>
    <t>форма 1 раздел 7 гр.2</t>
  </si>
  <si>
    <t>форма 1 раздел 7 гр.3</t>
  </si>
  <si>
    <t>форма 1-АП раздел 1 гр.1 стр.1</t>
  </si>
  <si>
    <t>форма 1-АП раздел 1 гр.2 стр.1</t>
  </si>
  <si>
    <t>форма 1-АП раздел 1 гр.4 стр.1</t>
  </si>
  <si>
    <t>форма 1-АП раздел 1 гр.3 стр.1</t>
  </si>
  <si>
    <t>форма 1-АП раздел 1 гр.5 стр.1</t>
  </si>
  <si>
    <t>форма 1-АП раздел 1 гр.10 стр.1</t>
  </si>
  <si>
    <t>форма 1-АП раздел 1 гр.16 стр.1</t>
  </si>
  <si>
    <t>форма 1-АП раздел 1 гр.17 стр.1</t>
  </si>
  <si>
    <t>форма 1-АП раздел 1 гр.18 стр.1</t>
  </si>
  <si>
    <t>форма 1-АП раздел 1 гр.19 стр.1</t>
  </si>
  <si>
    <t>форма 1-АП раздел 1 гр.20 стр.1</t>
  </si>
  <si>
    <t>обязательные работы</t>
  </si>
  <si>
    <t>форма 1-АП раздел 1 гр.21 стр.1</t>
  </si>
  <si>
    <t>форма 1-АП раздел 1 гр.22 стр.1</t>
  </si>
  <si>
    <t>форма 1-АП раздел 1 гр.10 сумма стр. 3-12</t>
  </si>
  <si>
    <t>форма 2 раздел 6 гр.1 стр.1</t>
  </si>
  <si>
    <t>форма 2 раздел 6 гр.1 стр.3</t>
  </si>
  <si>
    <t>форма 2 раздел 6 гр.1 стр.2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</si>
  <si>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</si>
  <si>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</si>
  <si>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</si>
  <si>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</si>
  <si>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</si>
  <si>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</si>
  <si>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форма 1  раздел 1 гр.10 стр.43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</si>
  <si>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</si>
  <si>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</si>
  <si>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</si>
  <si>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форма 6 по делам мировых судей  раздел 4 гр.11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</si>
  <si>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</si>
  <si>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</si>
  <si>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</si>
  <si>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>форма 1-АП раздел 5 стр.4 сумма гр.4 и гр.5</t>
  </si>
  <si>
    <t>форма 1-АП раздел 5 сумма стр. 2 и 3  сумма гр.4 и гр.5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</si>
  <si>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</si>
  <si>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</si>
  <si>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</si>
  <si>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</si>
  <si>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</si>
  <si>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</si>
  <si>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</si>
  <si>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</si>
  <si>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t>сумма форм 6 по делам ОВС и областных и равных им судов раздел 4 гр.11 стр. 35 за вычетом раздела 4 гр.6 стр. 35</t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</si>
  <si>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</si>
  <si>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</si>
  <si>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</si>
  <si>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 xml:space="preserve">Отменены  постановления о возвращении дела прокурору 
(по делам областных и равных им судов, ОВС) 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</si>
  <si>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</si>
  <si>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</si>
  <si>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сумма форм 8 по всем уровням судов  раздел 2 гр.11 стр.1</t>
  </si>
  <si>
    <t>сумма форм 8 по всем уровням судов   раздел 2 гр.12 стр.1</t>
  </si>
  <si>
    <t>сумма форм 8 по уровням всех судов раздел 2 сумма гр.7 и гр.9 стр.1</t>
  </si>
  <si>
    <t>сумма формы 8 по уровням всех судов раздел 2 сумма гр.8 и гр.10 стр.1</t>
  </si>
  <si>
    <t>суммаформы 8 по делам районных или гарнизонных судов и Формы 8 по делам мировых судей раздел 3 гр.2 стр.1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</si>
  <si>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</si>
  <si>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сумма формы 8 по делам районных или гарнизонных судов и Формы 8 по делам мировых судей раздел 3 гр.7 стр.2</t>
  </si>
  <si>
    <t>сумма формы 8 по делам районных или гарнизонных  судов и Формы 8 по делам мировых судей раздел 3 гр.2 стр.2</t>
  </si>
  <si>
    <t>сумма форм 9 по всем уровням судов  раздел 2 гр.7 стр.1</t>
  </si>
  <si>
    <t>сумма форм 9 по всем уровням судов  раздел 2 сумма гр.3 и гр.5 стр.1</t>
  </si>
  <si>
    <t>форма 6 ВС РФ раздел 4 гр.17 стр.43</t>
  </si>
  <si>
    <t>форма 6 ВС РФ раздел 4 гр.23 стр.43</t>
  </si>
  <si>
    <t>форма 1 раздел 1 стр. 35 гр.16</t>
  </si>
  <si>
    <t>Надзор-ная инс-танция</t>
  </si>
  <si>
    <t>* в кассационном порядке рассматриваются судами областного уровня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</si>
  <si>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r>
      <t xml:space="preserve">Апелляционная инстанция на судебные постановления, вынесенные федеральными судами  </t>
    </r>
    <r>
      <rPr>
        <b/>
        <sz val="10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</si>
  <si>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форма 1 раздел 1 стр. 35 сумма гр.12-16</t>
  </si>
  <si>
    <t>Применение домашнего ареста судом (замена иной меры пресечения на домашний арест)</t>
  </si>
  <si>
    <t>форма 1 раздел 1 гр.13 стр.35 минус стр.32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</si>
  <si>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</si>
  <si>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</si>
  <si>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</si>
  <si>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</si>
  <si>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По    гражданским, административным делам</t>
  </si>
  <si>
    <r>
      <t xml:space="preserve">Апелляционная инстанция на судебные постановления, вынесенные федеральными судами </t>
    </r>
    <r>
      <rPr>
        <b/>
        <sz val="9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</si>
  <si>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По делам об администра-тивных пра-вонарушениях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</si>
  <si>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</si>
  <si>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</si>
  <si>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              дата составления отчета</t>
  </si>
  <si>
    <t xml:space="preserve">код и номер телефона </t>
  </si>
  <si>
    <t>Наименование показателя</t>
  </si>
  <si>
    <t>Кол-во дел</t>
  </si>
  <si>
    <t>Рассмотрено материалов в порядке административного судопроизводства
(из строки 121 раздела 1 ф. 01 (S03)</t>
  </si>
  <si>
    <t xml:space="preserve">Принято к производству заявлений  о присуждении компенсации за нарушение права на судопроизводство в разумный срок </t>
  </si>
  <si>
    <t>Принято к производству заявлений  о присуждении компенсации за нарушение права на исполнение судебного акта в разумный срок</t>
  </si>
  <si>
    <t>Остаток нерассмотренных дел на конец отчетного периода:</t>
  </si>
  <si>
    <t>Поступило административных дел</t>
  </si>
  <si>
    <t>из них по искам прокурора из (из строки 9 раздела 2 ф.01 (S03)</t>
  </si>
  <si>
    <t>из них по искам прокурора из (из строки 14 раздела 2 ф. 01 (S03)</t>
  </si>
  <si>
    <t>форма 2 раздел 3 гр.2 стр.155</t>
  </si>
  <si>
    <t>форма 2 раздел 3 гр.5 стр.155</t>
  </si>
  <si>
    <t>форма 2 раздел 3 гр.6 стр.155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</si>
  <si>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</si>
  <si>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</si>
  <si>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</si>
  <si>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</si>
  <si>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</si>
  <si>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</si>
  <si>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</si>
  <si>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</si>
  <si>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</si>
  <si>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</si>
  <si>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</si>
  <si>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</si>
  <si>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</si>
  <si>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</si>
  <si>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</si>
  <si>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</si>
  <si>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</si>
  <si>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</si>
  <si>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</si>
  <si>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</si>
  <si>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</si>
  <si>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</si>
  <si>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</si>
  <si>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</si>
  <si>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</si>
  <si>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</si>
  <si>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</si>
  <si>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</si>
  <si>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</si>
  <si>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</si>
  <si>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</si>
  <si>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</si>
  <si>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</si>
  <si>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</si>
  <si>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</si>
  <si>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</si>
  <si>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</si>
  <si>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</si>
  <si>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</si>
  <si>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</si>
  <si>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</si>
  <si>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</si>
  <si>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</si>
  <si>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</si>
  <si>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</si>
  <si>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</si>
  <si>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</si>
  <si>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</si>
  <si>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</si>
  <si>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</si>
  <si>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</si>
  <si>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</si>
  <si>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</si>
  <si>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</si>
  <si>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</si>
  <si>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</si>
  <si>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</si>
  <si>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</si>
  <si>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</si>
  <si>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</si>
  <si>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</si>
  <si>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</si>
  <si>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</si>
  <si>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</si>
  <si>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</si>
  <si>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</si>
  <si>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</si>
  <si>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</si>
  <si>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</si>
  <si>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</si>
  <si>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</si>
  <si>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</si>
  <si>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</si>
  <si>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</si>
  <si>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</si>
  <si>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</si>
  <si>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</si>
  <si>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</si>
  <si>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</si>
  <si>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</si>
  <si>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</si>
  <si>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</si>
  <si>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</si>
  <si>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</si>
  <si>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</si>
  <si>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</si>
  <si>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</si>
  <si>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Cтатус</t>
  </si>
  <si>
    <t>Код формулы</t>
  </si>
  <si>
    <t>Формула</t>
  </si>
  <si>
    <t>Описание формулы</t>
  </si>
  <si>
    <t>Значения элементов</t>
  </si>
  <si>
    <t>215819</t>
  </si>
  <si>
    <t>Ф.S03s разд.1 стл.1 : [{стр.63}&gt;={стр.64}]</t>
  </si>
  <si>
    <t>(w,r,g,s,v) В разд.1 стл.1 стр.63 "кол-во рассм. ходат. по залогу" должна быть больше или равна разд.1 стл.1 стр.63 удовлетворенных ходат.</t>
  </si>
  <si>
    <t>215820</t>
  </si>
  <si>
    <t>Ф.S03s разд.1 стл.1 : [{стр.73}&gt;={сумма стр.80-89}]</t>
  </si>
  <si>
    <t>(w,r,g,s,v) в разд.1 стл.1 стр.73 "дел с вынесением решений" больше или равна сумме строк 80-89 по категориям гр.дел</t>
  </si>
  <si>
    <t>215821</t>
  </si>
  <si>
    <t>Ф.S03s разд.1 стл.1 : [{стр.40}&lt;={стр.38}]</t>
  </si>
  <si>
    <t>(w,r,g,s,v) В разд.1 стл.1 стр.40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стр.38 "Число лиц, дела которых прекращены"</t>
  </si>
  <si>
    <t>215822</t>
  </si>
  <si>
    <t>Ф.S03s разд.2 стл.1 : [{стр.15}&lt;={стр.14}]</t>
  </si>
  <si>
    <t>(w,r,s,g,v) В разд.2 стр.15 "по искам прокурора" в стл.1 должна быть меньше или равна стр.14"НПА органов местного самоупр." в стл.1</t>
  </si>
  <si>
    <t>215824</t>
  </si>
  <si>
    <t>Ф.S03s разд.1 стл.1 : [{сумма стр.124-126}&lt;={стр.123}]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</si>
</sst>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  <numFmt numFmtId="184" formatCode="#,##0.00&quot;р.&quot;;[Red]#,##0.00&quot;р.&quot;"/>
    <numFmt numFmtId="185" formatCode="#,##0.00_р_.;[Red]#,##0.00_р_."/>
    <numFmt numFmtId="186" formatCode="#,##0.00_р_."/>
    <numFmt numFmtId="187" formatCode="0.0"/>
    <numFmt numFmtId="188" formatCode="[&lt;=9999999]###\-####;\(###\)\ ###\-####"/>
    <numFmt numFmtId="189" formatCode="[$-F800]dddd\,\ mmmm\ dd\,\ yyyy"/>
  </numFmts>
  <fonts count="7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sz val="12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62" applyFont="1" applyFill="1" applyAlignment="1" applyProtection="1">
      <alignment shrinkToFi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Border="1" applyAlignment="1" applyProtection="1">
      <alignment wrapText="1"/>
      <protection locked="0"/>
    </xf>
    <xf numFmtId="0" fontId="2" fillId="0" borderId="0" xfId="62" applyFont="1" applyFill="1" applyProtection="1">
      <alignment/>
      <protection locked="0"/>
    </xf>
    <xf numFmtId="0" fontId="3" fillId="0" borderId="0" xfId="62" applyFont="1" applyFill="1" applyBorder="1" applyProtection="1">
      <alignment/>
      <protection locked="0"/>
    </xf>
    <xf numFmtId="0" fontId="1" fillId="0" borderId="11" xfId="62" applyFont="1" applyFill="1" applyBorder="1" applyAlignment="1" applyProtection="1">
      <alignment wrapText="1"/>
      <protection locked="0"/>
    </xf>
    <xf numFmtId="0" fontId="1" fillId="0" borderId="12" xfId="62" applyFont="1" applyFill="1" applyBorder="1" applyAlignment="1" applyProtection="1">
      <alignment wrapText="1"/>
      <protection locked="0"/>
    </xf>
    <xf numFmtId="0" fontId="1" fillId="0" borderId="13" xfId="62" applyFont="1" applyFill="1" applyBorder="1" applyAlignment="1" applyProtection="1">
      <alignment wrapText="1"/>
      <protection locked="0"/>
    </xf>
    <xf numFmtId="0" fontId="2" fillId="0" borderId="0" xfId="62" applyFont="1" applyFill="1" applyBorder="1" applyAlignment="1" applyProtection="1">
      <alignment/>
      <protection locked="0"/>
    </xf>
    <xf numFmtId="0" fontId="2" fillId="0" borderId="14" xfId="62" applyFont="1" applyFill="1" applyBorder="1" applyProtection="1">
      <alignment/>
      <protection locked="0"/>
    </xf>
    <xf numFmtId="0" fontId="2" fillId="0" borderId="0" xfId="62" applyFont="1" applyFill="1" applyBorder="1" applyAlignment="1" applyProtection="1">
      <alignment vertical="top" wrapText="1"/>
      <protection locked="0"/>
    </xf>
    <xf numFmtId="0" fontId="2" fillId="0" borderId="0" xfId="62" applyFont="1" applyFill="1" applyBorder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Protection="1">
      <alignment/>
      <protection locked="0"/>
    </xf>
    <xf numFmtId="0" fontId="34" fillId="0" borderId="15" xfId="64" applyFont="1" applyFill="1" applyBorder="1" applyProtection="1">
      <alignment/>
      <protection/>
    </xf>
    <xf numFmtId="0" fontId="3" fillId="0" borderId="16" xfId="64" applyFont="1" applyFill="1" applyBorder="1" applyProtection="1">
      <alignment/>
      <protection/>
    </xf>
    <xf numFmtId="0" fontId="1" fillId="0" borderId="0" xfId="62" applyFont="1" applyFill="1" applyBorder="1" applyAlignment="1" applyProtection="1">
      <alignment vertical="center" wrapText="1"/>
      <protection locked="0"/>
    </xf>
    <xf numFmtId="0" fontId="2" fillId="0" borderId="0" xfId="64" applyFont="1" applyFill="1" applyProtection="1">
      <alignment/>
      <protection/>
    </xf>
    <xf numFmtId="0" fontId="1" fillId="0" borderId="16" xfId="64" applyFont="1" applyFill="1" applyBorder="1" applyAlignment="1" applyProtection="1">
      <alignment horizontal="left"/>
      <protection locked="0"/>
    </xf>
    <xf numFmtId="0" fontId="1" fillId="0" borderId="17" xfId="64" applyFont="1" applyFill="1" applyBorder="1" applyAlignment="1" applyProtection="1">
      <alignment horizontal="left"/>
      <protection locked="0"/>
    </xf>
    <xf numFmtId="0" fontId="35" fillId="0" borderId="0" xfId="62" applyFont="1" applyFill="1" applyBorder="1" applyAlignment="1" applyProtection="1">
      <alignment horizontal="center" vertical="top"/>
      <protection locked="0"/>
    </xf>
    <xf numFmtId="0" fontId="35" fillId="0" borderId="0" xfId="62" applyFont="1" applyFill="1" applyProtection="1">
      <alignment/>
      <protection locked="0"/>
    </xf>
    <xf numFmtId="0" fontId="2" fillId="0" borderId="0" xfId="62" applyFont="1" applyFill="1" applyBorder="1" applyAlignment="1" applyProtection="1">
      <alignment horizontal="center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3" fillId="0" borderId="0" xfId="62" applyFont="1" applyFill="1" applyBorder="1" applyProtection="1">
      <alignment/>
      <protection/>
    </xf>
    <xf numFmtId="0" fontId="4" fillId="0" borderId="0" xfId="62" applyFont="1" applyFill="1" applyBorder="1" applyProtection="1">
      <alignment/>
      <protection/>
    </xf>
    <xf numFmtId="14" fontId="3" fillId="0" borderId="0" xfId="62" applyNumberFormat="1" applyFont="1" applyFill="1" applyBorder="1" applyProtection="1">
      <alignment/>
      <protection/>
    </xf>
    <xf numFmtId="0" fontId="36" fillId="0" borderId="0" xfId="62" applyFont="1" applyFill="1" applyBorder="1" applyAlignment="1" applyProtection="1">
      <alignment horizontal="right"/>
      <protection/>
    </xf>
    <xf numFmtId="0" fontId="33" fillId="0" borderId="0" xfId="0" applyFont="1" applyFill="1" applyAlignment="1" applyProtection="1" quotePrefix="1">
      <alignment shrinkToFit="1"/>
      <protection/>
    </xf>
    <xf numFmtId="0" fontId="2" fillId="0" borderId="0" xfId="65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38" fillId="0" borderId="19" xfId="33" applyFont="1" applyFill="1" applyBorder="1" applyAlignment="1" applyProtection="1">
      <alignment horizontal="left" vertical="center" wrapText="1"/>
      <protection/>
    </xf>
    <xf numFmtId="0" fontId="38" fillId="0" borderId="18" xfId="33" applyFont="1" applyFill="1" applyBorder="1" applyAlignment="1" applyProtection="1">
      <alignment vertical="center" wrapText="1"/>
      <protection/>
    </xf>
    <xf numFmtId="0" fontId="38" fillId="0" borderId="19" xfId="33" applyFont="1" applyFill="1" applyBorder="1" applyAlignment="1" applyProtection="1">
      <alignment vertical="center" wrapText="1"/>
      <protection/>
    </xf>
    <xf numFmtId="0" fontId="38" fillId="0" borderId="10" xfId="33" applyFont="1" applyFill="1" applyBorder="1" applyAlignment="1" applyProtection="1">
      <alignment vertical="center" wrapText="1"/>
      <protection/>
    </xf>
    <xf numFmtId="0" fontId="38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3" fontId="36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1" fillId="0" borderId="12" xfId="62" applyFont="1" applyFill="1" applyBorder="1" applyAlignment="1" applyProtection="1">
      <alignment horizontal="left" wrapText="1"/>
      <protection locked="0"/>
    </xf>
    <xf numFmtId="0" fontId="41" fillId="0" borderId="12" xfId="62" applyFont="1" applyFill="1" applyBorder="1" applyAlignment="1" applyProtection="1">
      <alignment horizontal="center" wrapText="1"/>
      <protection locked="0"/>
    </xf>
    <xf numFmtId="0" fontId="41" fillId="0" borderId="12" xfId="62" applyFont="1" applyFill="1" applyBorder="1" applyAlignment="1" applyProtection="1">
      <alignment wrapText="1"/>
      <protection locked="0"/>
    </xf>
    <xf numFmtId="0" fontId="42" fillId="0" borderId="15" xfId="64" applyFont="1" applyFill="1" applyBorder="1" applyAlignment="1" applyProtection="1">
      <alignment horizontal="left"/>
      <protection/>
    </xf>
    <xf numFmtId="0" fontId="42" fillId="0" borderId="16" xfId="64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14" fontId="3" fillId="0" borderId="0" xfId="62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37" fillId="0" borderId="0" xfId="33" applyFont="1" applyFill="1" applyBorder="1" applyAlignment="1" applyProtection="1">
      <alignment horizontal="center" vertical="top" textRotation="90" wrapText="1"/>
      <protection/>
    </xf>
    <xf numFmtId="0" fontId="38" fillId="0" borderId="0" xfId="33" applyFont="1" applyFill="1" applyBorder="1" applyAlignment="1" applyProtection="1">
      <alignment horizontal="center" vertical="center" wrapText="1"/>
      <protection/>
    </xf>
    <xf numFmtId="0" fontId="38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38" fillId="0" borderId="0" xfId="33" applyFont="1" applyFill="1" applyBorder="1" applyAlignment="1" applyProtection="1">
      <alignment horizontal="left" vertical="center" wrapText="1"/>
      <protection/>
    </xf>
    <xf numFmtId="0" fontId="45" fillId="0" borderId="0" xfId="33" applyFont="1" applyFill="1" applyBorder="1" applyAlignment="1" applyProtection="1">
      <alignment horizontal="center" vertical="center" wrapText="1"/>
      <protection/>
    </xf>
    <xf numFmtId="0" fontId="37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37" fillId="0" borderId="0" xfId="33" applyFont="1" applyFill="1" applyBorder="1" applyAlignment="1" applyProtection="1">
      <alignment horizontal="center" vertical="center" textRotation="90"/>
      <protection/>
    </xf>
    <xf numFmtId="0" fontId="36" fillId="0" borderId="0" xfId="33" applyFont="1" applyFill="1" applyBorder="1" applyAlignment="1" applyProtection="1">
      <alignment horizontal="center" vertical="top" textRotation="90" wrapText="1"/>
      <protection/>
    </xf>
    <xf numFmtId="0" fontId="38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37" fillId="0" borderId="0" xfId="33" applyFont="1" applyFill="1" applyBorder="1" applyAlignment="1" applyProtection="1">
      <alignment horizontal="center" vertical="center" textRotation="90" wrapText="1"/>
      <protection/>
    </xf>
    <xf numFmtId="0" fontId="12" fillId="0" borderId="0" xfId="33" applyFont="1" applyFill="1" applyBorder="1" applyAlignment="1" applyProtection="1">
      <alignment horizontal="center" vertical="center" textRotation="90" wrapText="1"/>
      <protection/>
    </xf>
    <xf numFmtId="0" fontId="36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36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36" fillId="0" borderId="0" xfId="33" applyNumberFormat="1" applyFont="1" applyFill="1" applyBorder="1" applyAlignment="1" applyProtection="1">
      <alignment horizontal="right" vertical="center" wrapText="1"/>
      <protection/>
    </xf>
    <xf numFmtId="0" fontId="46" fillId="0" borderId="0" xfId="62" applyFont="1" applyFill="1" applyProtection="1">
      <alignment/>
      <protection locked="0"/>
    </xf>
    <xf numFmtId="0" fontId="40" fillId="0" borderId="0" xfId="33" applyFont="1" applyFill="1" applyBorder="1" applyAlignment="1" applyProtection="1">
      <alignment horizontal="left" vertical="top"/>
      <protection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1" fillId="22" borderId="22" xfId="0" applyFont="1" applyFill="1" applyBorder="1" applyAlignment="1">
      <alignment horizontal="left"/>
    </xf>
    <xf numFmtId="0" fontId="11" fillId="22" borderId="23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11" fillId="0" borderId="0" xfId="0" applyFont="1" applyAlignment="1" applyProtection="1">
      <alignment horizontal="right"/>
      <protection/>
    </xf>
    <xf numFmtId="0" fontId="41" fillId="23" borderId="12" xfId="62" applyFont="1" applyFill="1" applyBorder="1" applyAlignment="1" applyProtection="1">
      <alignment horizontal="center" wrapText="1"/>
      <protection locked="0"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4" fillId="0" borderId="0" xfId="33" applyFont="1" applyFill="1" applyBorder="1" applyAlignment="1" applyProtection="1">
      <alignment horizontal="right" vertical="center"/>
      <protection/>
    </xf>
    <xf numFmtId="0" fontId="11" fillId="0" borderId="24" xfId="33" applyFont="1" applyFill="1" applyBorder="1" applyAlignment="1" applyProtection="1">
      <alignment horizontal="left" vertical="center"/>
      <protection/>
    </xf>
    <xf numFmtId="0" fontId="3" fillId="0" borderId="0" xfId="33" applyFont="1" applyFill="1" applyAlignment="1" applyProtection="1">
      <alignment vertical="center"/>
      <protection/>
    </xf>
    <xf numFmtId="0" fontId="45" fillId="0" borderId="10" xfId="33" applyFont="1" applyFill="1" applyBorder="1" applyAlignment="1" applyProtection="1">
      <alignment horizontal="left" wrapText="1"/>
      <protection locked="0"/>
    </xf>
    <xf numFmtId="0" fontId="56" fillId="0" borderId="1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left" vertical="center" wrapText="1"/>
      <protection/>
    </xf>
    <xf numFmtId="0" fontId="36" fillId="0" borderId="10" xfId="33" applyFont="1" applyFill="1" applyBorder="1" applyAlignment="1" applyProtection="1">
      <alignment horizontal="left" vertical="center" wrapText="1"/>
      <protection/>
    </xf>
    <xf numFmtId="0" fontId="14" fillId="0" borderId="0" xfId="33" applyFont="1" applyFill="1" applyBorder="1" applyAlignment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63" fillId="0" borderId="0" xfId="0" applyFont="1" applyFill="1" applyAlignment="1">
      <alignment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10" xfId="33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vertical="center" wrapText="1"/>
      <protection/>
    </xf>
    <xf numFmtId="0" fontId="34" fillId="0" borderId="0" xfId="0" applyFont="1" applyFill="1" applyAlignment="1">
      <alignment horizontal="center" vertical="top"/>
    </xf>
    <xf numFmtId="0" fontId="3" fillId="0" borderId="26" xfId="33" applyFont="1" applyFill="1" applyBorder="1" applyAlignment="1">
      <alignment vertical="center"/>
      <protection/>
    </xf>
    <xf numFmtId="0" fontId="3" fillId="0" borderId="19" xfId="33" applyFont="1" applyFill="1" applyBorder="1" applyAlignment="1">
      <alignment vertical="center"/>
      <protection/>
    </xf>
    <xf numFmtId="0" fontId="14" fillId="0" borderId="27" xfId="33" applyFont="1" applyFill="1" applyBorder="1" applyAlignment="1">
      <alignment horizontal="center" vertical="center" wrapText="1"/>
      <protection/>
    </xf>
    <xf numFmtId="0" fontId="36" fillId="0" borderId="27" xfId="33" applyFont="1" applyFill="1" applyBorder="1" applyAlignment="1" applyProtection="1">
      <alignment horizontal="center" vertical="center" wrapText="1"/>
      <protection/>
    </xf>
    <xf numFmtId="188" fontId="62" fillId="0" borderId="28" xfId="33" applyNumberFormat="1" applyFont="1" applyFill="1" applyBorder="1" applyAlignment="1" applyProtection="1">
      <alignment horizontal="center" vertical="center" wrapText="1"/>
      <protection/>
    </xf>
    <xf numFmtId="189" fontId="62" fillId="0" borderId="28" xfId="33" applyNumberFormat="1" applyFont="1" applyFill="1" applyBorder="1" applyAlignment="1" applyProtection="1">
      <alignment horizontal="center" vertical="center" wrapText="1"/>
      <protection/>
    </xf>
    <xf numFmtId="0" fontId="62" fillId="0" borderId="28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Alignment="1">
      <alignment horizontal="left" vertical="center"/>
      <protection/>
    </xf>
    <xf numFmtId="0" fontId="5" fillId="0" borderId="18" xfId="33" applyFont="1" applyFill="1" applyBorder="1" applyAlignment="1">
      <alignment vertical="center"/>
      <protection/>
    </xf>
    <xf numFmtId="0" fontId="55" fillId="0" borderId="29" xfId="56" applyNumberFormat="1" applyFont="1" applyBorder="1">
      <alignment/>
      <protection/>
    </xf>
    <xf numFmtId="0" fontId="3" fillId="0" borderId="0" xfId="0" applyFont="1" applyAlignment="1">
      <alignment vertical="center"/>
    </xf>
    <xf numFmtId="3" fontId="36" fillId="23" borderId="10" xfId="33" applyNumberFormat="1" applyFont="1" applyFill="1" applyBorder="1" applyAlignment="1" applyProtection="1">
      <alignment horizontal="right" vertical="center" wrapText="1"/>
      <protection/>
    </xf>
    <xf numFmtId="3" fontId="36" fillId="7" borderId="10" xfId="33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0" fillId="0" borderId="29" xfId="56" applyNumberFormat="1" applyBorder="1" applyAlignment="1">
      <alignment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68" fillId="0" borderId="0" xfId="62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29" xfId="56" applyNumberFormat="1" applyBorder="1" applyAlignment="1">
      <alignment horizontal="center" vertical="center"/>
      <protection/>
    </xf>
    <xf numFmtId="0" fontId="11" fillId="24" borderId="31" xfId="0" applyFont="1" applyFill="1" applyBorder="1" applyAlignment="1">
      <alignment/>
    </xf>
    <xf numFmtId="0" fontId="11" fillId="22" borderId="32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49" fontId="5" fillId="0" borderId="35" xfId="0" applyNumberFormat="1" applyFont="1" applyFill="1" applyBorder="1" applyAlignment="1">
      <alignment wrapText="1"/>
    </xf>
    <xf numFmtId="0" fontId="5" fillId="0" borderId="36" xfId="0" applyFont="1" applyFill="1" applyBorder="1" applyAlignment="1">
      <alignment horizontal="right"/>
    </xf>
    <xf numFmtId="49" fontId="5" fillId="0" borderId="37" xfId="0" applyNumberFormat="1" applyFont="1" applyFill="1" applyBorder="1" applyAlignment="1">
      <alignment wrapText="1"/>
    </xf>
    <xf numFmtId="0" fontId="5" fillId="0" borderId="38" xfId="0" applyFont="1" applyBorder="1" applyAlignment="1">
      <alignment horizontal="right"/>
    </xf>
    <xf numFmtId="3" fontId="36" fillId="21" borderId="10" xfId="33" applyNumberFormat="1" applyFont="1" applyFill="1" applyBorder="1" applyAlignment="1" applyProtection="1">
      <alignment horizontal="right" vertical="center" wrapText="1"/>
      <protection/>
    </xf>
    <xf numFmtId="0" fontId="69" fillId="0" borderId="29" xfId="56" applyNumberFormat="1" applyFont="1" applyBorder="1" applyAlignment="1">
      <alignment horizontal="center"/>
      <protection/>
    </xf>
    <xf numFmtId="0" fontId="70" fillId="0" borderId="0" xfId="0" applyFont="1" applyAlignment="1">
      <alignment horizontal="center"/>
    </xf>
    <xf numFmtId="0" fontId="65" fillId="24" borderId="39" xfId="56" applyNumberFormat="1" applyFont="1" applyFill="1" applyBorder="1" applyAlignment="1">
      <alignment horizontal="center"/>
      <protection/>
    </xf>
    <xf numFmtId="0" fontId="0" fillId="0" borderId="29" xfId="56" applyNumberFormat="1" applyBorder="1" applyAlignment="1">
      <alignment horizontal="center"/>
      <protection/>
    </xf>
    <xf numFmtId="0" fontId="65" fillId="24" borderId="39" xfId="56" applyNumberFormat="1" applyFont="1" applyFill="1" applyBorder="1" applyAlignment="1">
      <alignment horizontal="center" wrapText="1"/>
      <protection/>
    </xf>
    <xf numFmtId="0" fontId="3" fillId="0" borderId="0" xfId="33" applyFont="1" applyFill="1" applyAlignment="1" applyProtection="1">
      <alignment horizontal="left" wrapText="1"/>
      <protection/>
    </xf>
    <xf numFmtId="0" fontId="55" fillId="0" borderId="29" xfId="60" applyNumberFormat="1" applyFont="1" applyBorder="1">
      <alignment/>
      <protection/>
    </xf>
    <xf numFmtId="0" fontId="65" fillId="24" borderId="39" xfId="60" applyNumberFormat="1" applyFont="1" applyFill="1" applyBorder="1">
      <alignment/>
      <protection/>
    </xf>
    <xf numFmtId="0" fontId="65" fillId="24" borderId="39" xfId="60" applyNumberFormat="1" applyFont="1" applyFill="1" applyBorder="1" applyAlignment="1">
      <alignment wrapText="1"/>
      <protection/>
    </xf>
    <xf numFmtId="0" fontId="0" fillId="0" borderId="29" xfId="60" applyNumberFormat="1" applyBorder="1" applyAlignment="1">
      <alignment wrapText="1"/>
      <protection/>
    </xf>
    <xf numFmtId="0" fontId="65" fillId="24" borderId="39" xfId="60" applyNumberFormat="1" applyFont="1" applyFill="1" applyBorder="1" applyAlignment="1">
      <alignment horizontal="center"/>
      <protection/>
    </xf>
    <xf numFmtId="0" fontId="64" fillId="0" borderId="29" xfId="56" applyNumberFormat="1" applyFont="1" applyBorder="1">
      <alignment/>
      <protection/>
    </xf>
    <xf numFmtId="0" fontId="0" fillId="0" borderId="29" xfId="60" applyNumberFormat="1" applyBorder="1" applyAlignment="1">
      <alignment horizontal="center"/>
      <protection/>
    </xf>
    <xf numFmtId="0" fontId="69" fillId="0" borderId="29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wrapText="1"/>
      <protection/>
    </xf>
    <xf numFmtId="0" fontId="55" fillId="0" borderId="29" xfId="61" applyNumberFormat="1" applyFont="1" applyBorder="1">
      <alignment/>
      <protection/>
    </xf>
    <xf numFmtId="0" fontId="0" fillId="0" borderId="29" xfId="61" applyNumberFormat="1" applyBorder="1">
      <alignment/>
      <protection/>
    </xf>
    <xf numFmtId="0" fontId="0" fillId="0" borderId="29" xfId="60" applyNumberFormat="1" applyFont="1" applyBorder="1" applyAlignment="1">
      <alignment horizontal="center"/>
      <protection/>
    </xf>
    <xf numFmtId="0" fontId="37" fillId="0" borderId="28" xfId="33" applyFont="1" applyFill="1" applyBorder="1" applyAlignment="1" applyProtection="1">
      <alignment horizontal="left" wrapText="1"/>
      <protection/>
    </xf>
    <xf numFmtId="0" fontId="36" fillId="0" borderId="28" xfId="33" applyFont="1" applyFill="1" applyBorder="1" applyAlignment="1" applyProtection="1">
      <alignment horizontal="left" wrapText="1"/>
      <protection/>
    </xf>
    <xf numFmtId="0" fontId="11" fillId="23" borderId="15" xfId="64" applyFont="1" applyFill="1" applyBorder="1" applyAlignment="1" applyProtection="1">
      <alignment horizontal="center"/>
      <protection locked="0"/>
    </xf>
    <xf numFmtId="0" fontId="42" fillId="0" borderId="17" xfId="64" applyFont="1" applyFill="1" applyBorder="1" applyAlignment="1" applyProtection="1">
      <alignment horizontal="center"/>
      <protection/>
    </xf>
    <xf numFmtId="0" fontId="60" fillId="0" borderId="14" xfId="62" applyFont="1" applyFill="1" applyBorder="1" applyAlignment="1" applyProtection="1">
      <alignment horizontal="center" vertical="center" wrapText="1"/>
      <protection locked="0"/>
    </xf>
    <xf numFmtId="0" fontId="60" fillId="0" borderId="0" xfId="62" applyFont="1" applyFill="1" applyBorder="1" applyAlignment="1" applyProtection="1">
      <alignment horizontal="center" vertical="center" wrapText="1"/>
      <protection locked="0"/>
    </xf>
    <xf numFmtId="0" fontId="2" fillId="0" borderId="15" xfId="64" applyFont="1" applyFill="1" applyBorder="1" applyAlignment="1" applyProtection="1">
      <alignment horizontal="center"/>
      <protection/>
    </xf>
    <xf numFmtId="0" fontId="2" fillId="0" borderId="16" xfId="64" applyFont="1" applyFill="1" applyBorder="1" applyAlignment="1" applyProtection="1">
      <alignment horizontal="center"/>
      <protection/>
    </xf>
    <xf numFmtId="0" fontId="2" fillId="0" borderId="17" xfId="64" applyFont="1" applyFill="1" applyBorder="1" applyAlignment="1" applyProtection="1">
      <alignment horizontal="center"/>
      <protection/>
    </xf>
    <xf numFmtId="0" fontId="4" fillId="0" borderId="16" xfId="64" applyFont="1" applyFill="1" applyBorder="1" applyAlignment="1" applyProtection="1">
      <alignment horizontal="center"/>
      <protection/>
    </xf>
    <xf numFmtId="0" fontId="4" fillId="0" borderId="17" xfId="64" applyFont="1" applyFill="1" applyBorder="1" applyAlignment="1" applyProtection="1">
      <alignment horizontal="center"/>
      <protection/>
    </xf>
    <xf numFmtId="0" fontId="2" fillId="0" borderId="40" xfId="64" applyFont="1" applyFill="1" applyBorder="1" applyAlignment="1" applyProtection="1">
      <alignment horizontal="center" vertical="center" wrapText="1"/>
      <protection locked="0"/>
    </xf>
    <xf numFmtId="0" fontId="2" fillId="0" borderId="41" xfId="64" applyFont="1" applyFill="1" applyBorder="1" applyAlignment="1" applyProtection="1">
      <alignment horizontal="center" vertical="center" wrapText="1"/>
      <protection locked="0"/>
    </xf>
    <xf numFmtId="0" fontId="2" fillId="0" borderId="42" xfId="64" applyFont="1" applyFill="1" applyBorder="1" applyAlignment="1" applyProtection="1">
      <alignment horizontal="center" vertical="center" wrapText="1"/>
      <protection locked="0"/>
    </xf>
    <xf numFmtId="0" fontId="2" fillId="0" borderId="11" xfId="64" applyFont="1" applyFill="1" applyBorder="1" applyAlignment="1" applyProtection="1">
      <alignment horizontal="center" vertical="center" wrapText="1"/>
      <protection locked="0"/>
    </xf>
    <xf numFmtId="0" fontId="2" fillId="0" borderId="12" xfId="64" applyFont="1" applyFill="1" applyBorder="1" applyAlignment="1" applyProtection="1">
      <alignment horizontal="center" vertical="center" wrapText="1"/>
      <protection locked="0"/>
    </xf>
    <xf numFmtId="0" fontId="2" fillId="0" borderId="13" xfId="64" applyFont="1" applyFill="1" applyBorder="1" applyAlignment="1" applyProtection="1">
      <alignment horizontal="center" vertical="center" wrapText="1"/>
      <protection locked="0"/>
    </xf>
    <xf numFmtId="0" fontId="2" fillId="0" borderId="15" xfId="64" applyFont="1" applyFill="1" applyBorder="1" applyAlignment="1" applyProtection="1">
      <alignment horizontal="center" vertical="center" wrapText="1"/>
      <protection locked="0"/>
    </xf>
    <xf numFmtId="0" fontId="2" fillId="0" borderId="16" xfId="64" applyFont="1" applyFill="1" applyBorder="1" applyAlignment="1" applyProtection="1">
      <alignment horizontal="center" vertical="center" wrapText="1"/>
      <protection locked="0"/>
    </xf>
    <xf numFmtId="0" fontId="2" fillId="0" borderId="17" xfId="64" applyFont="1" applyFill="1" applyBorder="1" applyAlignment="1" applyProtection="1">
      <alignment horizontal="center" vertical="center" wrapText="1"/>
      <protection locked="0"/>
    </xf>
    <xf numFmtId="0" fontId="42" fillId="0" borderId="15" xfId="64" applyFont="1" applyFill="1" applyBorder="1" applyAlignment="1" applyProtection="1">
      <alignment horizontal="center"/>
      <protection/>
    </xf>
    <xf numFmtId="0" fontId="42" fillId="0" borderId="16" xfId="64" applyFont="1" applyFill="1" applyBorder="1" applyAlignment="1" applyProtection="1">
      <alignment horizontal="center"/>
      <protection/>
    </xf>
    <xf numFmtId="0" fontId="11" fillId="23" borderId="16" xfId="64" applyFont="1" applyFill="1" applyBorder="1" applyAlignment="1" applyProtection="1">
      <alignment horizontal="center"/>
      <protection locked="0"/>
    </xf>
    <xf numFmtId="0" fontId="11" fillId="23" borderId="17" xfId="64" applyFont="1" applyFill="1" applyBorder="1" applyAlignment="1" applyProtection="1">
      <alignment horizontal="center"/>
      <protection locked="0"/>
    </xf>
    <xf numFmtId="0" fontId="34" fillId="0" borderId="16" xfId="64" applyFont="1" applyFill="1" applyBorder="1" applyAlignment="1" applyProtection="1">
      <alignment horizontal="center"/>
      <protection locked="0"/>
    </xf>
    <xf numFmtId="0" fontId="34" fillId="0" borderId="17" xfId="64" applyFont="1" applyFill="1" applyBorder="1" applyAlignment="1" applyProtection="1">
      <alignment horizontal="center"/>
      <protection locked="0"/>
    </xf>
    <xf numFmtId="0" fontId="35" fillId="0" borderId="15" xfId="64" applyFont="1" applyFill="1" applyBorder="1" applyAlignment="1" applyProtection="1">
      <alignment horizontal="center" vertical="top"/>
      <protection/>
    </xf>
    <xf numFmtId="0" fontId="35" fillId="0" borderId="16" xfId="64" applyFont="1" applyFill="1" applyBorder="1" applyAlignment="1" applyProtection="1">
      <alignment horizontal="center" vertical="top"/>
      <protection/>
    </xf>
    <xf numFmtId="0" fontId="35" fillId="0" borderId="17" xfId="64" applyFont="1" applyFill="1" applyBorder="1" applyAlignment="1" applyProtection="1">
      <alignment horizontal="center" vertical="top"/>
      <protection/>
    </xf>
    <xf numFmtId="0" fontId="2" fillId="0" borderId="14" xfId="64" applyFont="1" applyFill="1" applyBorder="1" applyAlignment="1" applyProtection="1">
      <alignment horizontal="center" vertical="center" wrapText="1"/>
      <protection locked="0"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0" fontId="2" fillId="0" borderId="43" xfId="64" applyFont="1" applyFill="1" applyBorder="1" applyAlignment="1" applyProtection="1">
      <alignment horizontal="center" vertical="center" wrapText="1"/>
      <protection locked="0"/>
    </xf>
    <xf numFmtId="0" fontId="44" fillId="0" borderId="16" xfId="64" applyFont="1" applyFill="1" applyBorder="1" applyProtection="1">
      <alignment/>
      <protection/>
    </xf>
    <xf numFmtId="0" fontId="44" fillId="0" borderId="17" xfId="64" applyFont="1" applyFill="1" applyBorder="1" applyProtection="1">
      <alignment/>
      <protection/>
    </xf>
    <xf numFmtId="0" fontId="2" fillId="0" borderId="24" xfId="64" applyFont="1" applyFill="1" applyBorder="1" applyAlignment="1" applyProtection="1">
      <alignment horizontal="center"/>
      <protection locked="0"/>
    </xf>
    <xf numFmtId="0" fontId="2" fillId="0" borderId="15" xfId="64" applyFont="1" applyFill="1" applyBorder="1" applyAlignment="1" applyProtection="1">
      <alignment horizontal="center"/>
      <protection locked="0"/>
    </xf>
    <xf numFmtId="0" fontId="2" fillId="0" borderId="16" xfId="64" applyFont="1" applyFill="1" applyBorder="1" applyAlignment="1" applyProtection="1">
      <alignment horizontal="center"/>
      <protection locked="0"/>
    </xf>
    <xf numFmtId="0" fontId="2" fillId="0" borderId="17" xfId="64" applyFont="1" applyFill="1" applyBorder="1" applyAlignment="1" applyProtection="1">
      <alignment horizontal="center"/>
      <protection locked="0"/>
    </xf>
    <xf numFmtId="0" fontId="42" fillId="0" borderId="15" xfId="64" applyFont="1" applyFill="1" applyBorder="1" applyAlignment="1" applyProtection="1">
      <alignment horizontal="center" wrapText="1"/>
      <protection/>
    </xf>
    <xf numFmtId="0" fontId="13" fillId="0" borderId="15" xfId="62" applyFont="1" applyFill="1" applyBorder="1" applyAlignment="1" applyProtection="1">
      <alignment horizontal="center" wrapText="1"/>
      <protection locked="0"/>
    </xf>
    <xf numFmtId="0" fontId="13" fillId="0" borderId="16" xfId="62" applyFont="1" applyFill="1" applyBorder="1" applyAlignment="1" applyProtection="1">
      <alignment horizontal="center" wrapText="1"/>
      <protection locked="0"/>
    </xf>
    <xf numFmtId="0" fontId="13" fillId="0" borderId="17" xfId="62" applyFont="1" applyFill="1" applyBorder="1" applyAlignment="1" applyProtection="1">
      <alignment horizontal="center" wrapText="1"/>
      <protection locked="0"/>
    </xf>
    <xf numFmtId="0" fontId="13" fillId="0" borderId="15" xfId="64" applyFont="1" applyFill="1" applyBorder="1" applyAlignment="1" applyProtection="1">
      <alignment horizontal="center" vertical="center"/>
      <protection locked="0"/>
    </xf>
    <xf numFmtId="0" fontId="13" fillId="0" borderId="16" xfId="64" applyFont="1" applyFill="1" applyBorder="1" applyAlignment="1" applyProtection="1">
      <alignment horizontal="center" vertical="center"/>
      <protection locked="0"/>
    </xf>
    <xf numFmtId="0" fontId="13" fillId="0" borderId="17" xfId="64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/>
      <protection locked="0"/>
    </xf>
    <xf numFmtId="0" fontId="36" fillId="0" borderId="16" xfId="62" applyFont="1" applyFill="1" applyBorder="1" applyAlignment="1" applyProtection="1">
      <alignment horizontal="center"/>
      <protection locked="0"/>
    </xf>
    <xf numFmtId="0" fontId="36" fillId="0" borderId="17" xfId="62" applyFont="1" applyFill="1" applyBorder="1" applyAlignment="1" applyProtection="1">
      <alignment horizontal="center"/>
      <protection locked="0"/>
    </xf>
    <xf numFmtId="0" fontId="4" fillId="0" borderId="14" xfId="62" applyFont="1" applyFill="1" applyBorder="1" applyAlignment="1" applyProtection="1">
      <alignment horizontal="center"/>
      <protection/>
    </xf>
    <xf numFmtId="0" fontId="4" fillId="0" borderId="0" xfId="62" applyFont="1" applyFill="1" applyAlignment="1" applyProtection="1">
      <alignment horizontal="center"/>
      <protection/>
    </xf>
    <xf numFmtId="0" fontId="11" fillId="0" borderId="40" xfId="63" applyFont="1" applyFill="1" applyBorder="1" applyAlignment="1" applyProtection="1">
      <alignment horizontal="center" vertical="center" wrapText="1"/>
      <protection locked="0"/>
    </xf>
    <xf numFmtId="0" fontId="11" fillId="0" borderId="41" xfId="63" applyFont="1" applyFill="1" applyBorder="1" applyAlignment="1" applyProtection="1">
      <alignment horizontal="center" vertical="center" wrapText="1"/>
      <protection locked="0"/>
    </xf>
    <xf numFmtId="0" fontId="11" fillId="0" borderId="42" xfId="63" applyFont="1" applyFill="1" applyBorder="1" applyAlignment="1" applyProtection="1">
      <alignment horizontal="center" vertical="center" wrapText="1"/>
      <protection locked="0"/>
    </xf>
    <xf numFmtId="0" fontId="11" fillId="0" borderId="40" xfId="62" applyFont="1" applyFill="1" applyBorder="1" applyAlignment="1" applyProtection="1">
      <alignment horizontal="center" wrapText="1"/>
      <protection locked="0"/>
    </xf>
    <xf numFmtId="0" fontId="11" fillId="0" borderId="41" xfId="62" applyFont="1" applyFill="1" applyBorder="1" applyAlignment="1" applyProtection="1">
      <alignment horizontal="center" wrapText="1"/>
      <protection locked="0"/>
    </xf>
    <xf numFmtId="0" fontId="11" fillId="0" borderId="42" xfId="62" applyFont="1" applyFill="1" applyBorder="1" applyAlignment="1" applyProtection="1">
      <alignment horizontal="center" wrapText="1"/>
      <protection locked="0"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38" fillId="0" borderId="18" xfId="33" applyFont="1" applyFill="1" applyBorder="1" applyAlignment="1" applyProtection="1">
      <alignment vertical="center" wrapText="1"/>
      <protection/>
    </xf>
    <xf numFmtId="0" fontId="38" fillId="0" borderId="19" xfId="33" applyFont="1" applyFill="1" applyBorder="1" applyAlignment="1" applyProtection="1">
      <alignment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38" fillId="0" borderId="18" xfId="33" applyFont="1" applyFill="1" applyBorder="1" applyAlignment="1" applyProtection="1">
      <alignment horizontal="left" vertical="center" wrapText="1"/>
      <protection/>
    </xf>
    <xf numFmtId="0" fontId="38" fillId="0" borderId="19" xfId="33" applyFont="1" applyFill="1" applyBorder="1" applyAlignment="1" applyProtection="1">
      <alignment horizontal="left" vertical="center" wrapText="1"/>
      <protection/>
    </xf>
    <xf numFmtId="0" fontId="37" fillId="0" borderId="27" xfId="33" applyFont="1" applyFill="1" applyBorder="1" applyAlignment="1" applyProtection="1">
      <alignment horizontal="center" vertical="top" textRotation="90" wrapText="1"/>
      <protection/>
    </xf>
    <xf numFmtId="0" fontId="0" fillId="0" borderId="44" xfId="0" applyFont="1" applyBorder="1" applyAlignment="1">
      <alignment horizontal="center" vertical="top" textRotation="90" wrapText="1"/>
    </xf>
    <xf numFmtId="0" fontId="0" fillId="0" borderId="21" xfId="0" applyFont="1" applyBorder="1" applyAlignment="1">
      <alignment horizontal="center" vertical="top" textRotation="90" wrapText="1"/>
    </xf>
    <xf numFmtId="0" fontId="38" fillId="0" borderId="27" xfId="33" applyFont="1" applyFill="1" applyBorder="1" applyAlignment="1" applyProtection="1">
      <alignment horizontal="center" vertical="center" wrapText="1"/>
      <protection/>
    </xf>
    <xf numFmtId="0" fontId="38" fillId="0" borderId="44" xfId="33" applyFont="1" applyFill="1" applyBorder="1" applyAlignment="1" applyProtection="1">
      <alignment horizontal="center" vertical="center" wrapText="1"/>
      <protection/>
    </xf>
    <xf numFmtId="0" fontId="38" fillId="0" borderId="21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2" fillId="0" borderId="0" xfId="33" applyFont="1" applyFill="1" applyBorder="1" applyAlignment="1" applyProtection="1">
      <alignment horizontal="left" wrapText="1"/>
      <protection/>
    </xf>
    <xf numFmtId="0" fontId="39" fillId="0" borderId="28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11" fillId="0" borderId="26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3" fillId="0" borderId="27" xfId="33" applyFont="1" applyFill="1" applyBorder="1" applyAlignment="1" applyProtection="1">
      <alignment horizontal="center" vertical="center" textRotation="90" wrapText="1"/>
      <protection/>
    </xf>
    <xf numFmtId="0" fontId="13" fillId="0" borderId="44" xfId="33" applyFont="1" applyFill="1" applyBorder="1" applyAlignment="1" applyProtection="1">
      <alignment horizontal="center" vertical="center" textRotation="90" wrapText="1"/>
      <protection/>
    </xf>
    <xf numFmtId="0" fontId="13" fillId="0" borderId="21" xfId="33" applyFont="1" applyFill="1" applyBorder="1" applyAlignment="1" applyProtection="1">
      <alignment horizontal="center" vertical="center" textRotation="90" wrapText="1"/>
      <protection/>
    </xf>
    <xf numFmtId="0" fontId="11" fillId="0" borderId="27" xfId="33" applyFont="1" applyFill="1" applyBorder="1" applyAlignment="1" applyProtection="1">
      <alignment horizontal="center" vertical="center" textRotation="90" wrapText="1"/>
      <protection/>
    </xf>
    <xf numFmtId="0" fontId="11" fillId="0" borderId="44" xfId="33" applyFont="1" applyFill="1" applyBorder="1" applyAlignment="1" applyProtection="1">
      <alignment horizontal="center" vertical="center" textRotation="90" wrapText="1"/>
      <protection/>
    </xf>
    <xf numFmtId="0" fontId="11" fillId="0" borderId="21" xfId="33" applyFont="1" applyFill="1" applyBorder="1" applyAlignment="1" applyProtection="1">
      <alignment horizontal="center" vertical="center" textRotation="90" wrapText="1"/>
      <protection/>
    </xf>
    <xf numFmtId="0" fontId="38" fillId="0" borderId="18" xfId="33" applyFont="1" applyFill="1" applyBorder="1" applyAlignment="1" applyProtection="1">
      <alignment horizontal="left" vertical="center" wrapText="1"/>
      <protection locked="0"/>
    </xf>
    <xf numFmtId="0" fontId="38" fillId="0" borderId="19" xfId="33" applyFont="1" applyFill="1" applyBorder="1" applyAlignment="1" applyProtection="1">
      <alignment horizontal="left" vertical="center" wrapText="1"/>
      <protection locked="0"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8" fillId="0" borderId="10" xfId="33" applyFont="1" applyFill="1" applyBorder="1" applyAlignment="1" applyProtection="1">
      <alignment horizontal="left" vertical="center" wrapText="1"/>
      <protection/>
    </xf>
    <xf numFmtId="0" fontId="38" fillId="0" borderId="10" xfId="33" applyFont="1" applyFill="1" applyBorder="1" applyAlignment="1" applyProtection="1">
      <alignment vertical="center" wrapText="1"/>
      <protection/>
    </xf>
    <xf numFmtId="0" fontId="51" fillId="0" borderId="27" xfId="33" applyFont="1" applyFill="1" applyBorder="1" applyAlignment="1" applyProtection="1">
      <alignment horizontal="center" vertical="center" wrapText="1"/>
      <protection/>
    </xf>
    <xf numFmtId="0" fontId="51" fillId="0" borderId="21" xfId="33" applyFont="1" applyFill="1" applyBorder="1" applyAlignment="1" applyProtection="1">
      <alignment horizontal="center" vertical="center"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44" xfId="33" applyFont="1" applyFill="1" applyBorder="1" applyAlignment="1" applyProtection="1">
      <alignment horizontal="center" vertical="center" wrapText="1"/>
      <protection/>
    </xf>
    <xf numFmtId="0" fontId="56" fillId="0" borderId="21" xfId="33" applyFont="1" applyFill="1" applyBorder="1" applyAlignment="1" applyProtection="1">
      <alignment horizontal="center" vertical="center" wrapText="1"/>
      <protection/>
    </xf>
    <xf numFmtId="0" fontId="45" fillId="0" borderId="27" xfId="33" applyFont="1" applyFill="1" applyBorder="1" applyAlignment="1" applyProtection="1">
      <alignment horizontal="center" vertical="center" wrapText="1"/>
      <protection/>
    </xf>
    <xf numFmtId="0" fontId="45" fillId="0" borderId="44" xfId="33" applyFont="1" applyFill="1" applyBorder="1" applyAlignment="1" applyProtection="1">
      <alignment horizontal="center" vertical="center" wrapText="1"/>
      <protection/>
    </xf>
    <xf numFmtId="0" fontId="45" fillId="0" borderId="21" xfId="33" applyFont="1" applyFill="1" applyBorder="1" applyAlignment="1" applyProtection="1">
      <alignment horizontal="center" vertical="center" wrapText="1"/>
      <protection/>
    </xf>
    <xf numFmtId="0" fontId="37" fillId="0" borderId="27" xfId="33" applyFont="1" applyFill="1" applyBorder="1" applyAlignment="1" applyProtection="1">
      <alignment horizontal="center" vertical="center" textRotation="90" wrapText="1"/>
      <protection/>
    </xf>
    <xf numFmtId="0" fontId="37" fillId="0" borderId="44" xfId="33" applyFont="1" applyFill="1" applyBorder="1" applyAlignment="1" applyProtection="1">
      <alignment horizontal="center" vertical="center" textRotation="90" wrapText="1"/>
      <protection/>
    </xf>
    <xf numFmtId="0" fontId="37" fillId="0" borderId="21" xfId="33" applyFont="1" applyFill="1" applyBorder="1" applyAlignment="1" applyProtection="1">
      <alignment horizontal="center" vertical="center" textRotation="90" wrapText="1"/>
      <protection/>
    </xf>
    <xf numFmtId="0" fontId="38" fillId="0" borderId="26" xfId="33" applyFont="1" applyFill="1" applyBorder="1" applyAlignment="1" applyProtection="1">
      <alignment vertical="center" wrapText="1"/>
      <protection/>
    </xf>
    <xf numFmtId="0" fontId="4" fillId="0" borderId="27" xfId="33" applyFont="1" applyFill="1" applyBorder="1" applyAlignment="1" applyProtection="1">
      <alignment horizontal="center" vertical="center" textRotation="90" wrapText="1"/>
      <protection/>
    </xf>
    <xf numFmtId="0" fontId="4" fillId="0" borderId="44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37" fillId="0" borderId="27" xfId="33" applyFont="1" applyFill="1" applyBorder="1" applyAlignment="1" applyProtection="1">
      <alignment horizontal="center" vertical="center" textRotation="90"/>
      <protection/>
    </xf>
    <xf numFmtId="0" fontId="37" fillId="0" borderId="44" xfId="33" applyFont="1" applyFill="1" applyBorder="1" applyAlignment="1" applyProtection="1">
      <alignment horizontal="center" vertical="center" textRotation="90"/>
      <protection/>
    </xf>
    <xf numFmtId="0" fontId="37" fillId="0" borderId="21" xfId="33" applyFont="1" applyFill="1" applyBorder="1" applyAlignment="1" applyProtection="1">
      <alignment horizontal="center" vertical="center" textRotation="90"/>
      <protection/>
    </xf>
    <xf numFmtId="0" fontId="37" fillId="0" borderId="44" xfId="33" applyFont="1" applyFill="1" applyBorder="1" applyAlignment="1" applyProtection="1">
      <alignment horizontal="center" vertical="top" textRotation="90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1" xfId="33" applyFont="1" applyFill="1" applyBorder="1" applyAlignment="1" applyProtection="1">
      <alignment horizontal="center" vertical="center" wrapText="1"/>
      <protection/>
    </xf>
    <xf numFmtId="0" fontId="36" fillId="0" borderId="27" xfId="33" applyFont="1" applyFill="1" applyBorder="1" applyAlignment="1" applyProtection="1">
      <alignment horizontal="center" vertical="center" textRotation="90" wrapText="1"/>
      <protection/>
    </xf>
    <xf numFmtId="0" fontId="36" fillId="0" borderId="44" xfId="33" applyFont="1" applyFill="1" applyBorder="1" applyAlignment="1" applyProtection="1">
      <alignment horizontal="center" vertical="center" textRotation="90" wrapText="1"/>
      <protection/>
    </xf>
    <xf numFmtId="0" fontId="36" fillId="0" borderId="21" xfId="33" applyFont="1" applyFill="1" applyBorder="1" applyAlignment="1" applyProtection="1">
      <alignment horizontal="center" vertical="center" textRotation="90" wrapText="1"/>
      <protection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50" fillId="0" borderId="27" xfId="33" applyFont="1" applyFill="1" applyBorder="1" applyAlignment="1" applyProtection="1">
      <alignment horizontal="center" vertical="center" textRotation="90" wrapText="1"/>
      <protection/>
    </xf>
    <xf numFmtId="0" fontId="36" fillId="0" borderId="27" xfId="33" applyFont="1" applyFill="1" applyBorder="1" applyAlignment="1" applyProtection="1">
      <alignment horizontal="center" vertical="top" textRotation="90" wrapText="1"/>
      <protection/>
    </xf>
    <xf numFmtId="0" fontId="36" fillId="0" borderId="44" xfId="33" applyFont="1" applyFill="1" applyBorder="1" applyAlignment="1" applyProtection="1">
      <alignment horizontal="center" vertical="top" textRotation="90" wrapText="1"/>
      <protection/>
    </xf>
    <xf numFmtId="0" fontId="36" fillId="0" borderId="21" xfId="33" applyFont="1" applyFill="1" applyBorder="1" applyAlignment="1" applyProtection="1">
      <alignment horizontal="center" vertical="top" textRotation="90" wrapText="1"/>
      <protection/>
    </xf>
    <xf numFmtId="0" fontId="49" fillId="0" borderId="10" xfId="33" applyFont="1" applyFill="1" applyBorder="1" applyAlignment="1" applyProtection="1">
      <alignment horizontal="center" vertical="top" wrapText="1"/>
      <protection/>
    </xf>
    <xf numFmtId="0" fontId="52" fillId="0" borderId="10" xfId="33" applyFont="1" applyFill="1" applyBorder="1" applyAlignment="1" applyProtection="1">
      <alignment horizontal="center" vertical="top" wrapText="1"/>
      <protection/>
    </xf>
    <xf numFmtId="0" fontId="37" fillId="0" borderId="21" xfId="33" applyFont="1" applyFill="1" applyBorder="1" applyAlignment="1" applyProtection="1">
      <alignment horizontal="center" vertical="top" textRotation="90" wrapText="1"/>
      <protection/>
    </xf>
    <xf numFmtId="0" fontId="14" fillId="0" borderId="10" xfId="33" applyFont="1" applyFill="1" applyBorder="1" applyAlignment="1">
      <alignment vertical="center" wrapText="1"/>
      <protection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33" applyFont="1" applyFill="1" applyBorder="1" applyAlignment="1">
      <alignment horizontal="left" vertical="center" wrapText="1"/>
      <protection/>
    </xf>
    <xf numFmtId="0" fontId="14" fillId="0" borderId="19" xfId="33" applyFont="1" applyFill="1" applyBorder="1" applyAlignment="1">
      <alignment horizontal="left" vertical="center" wrapText="1"/>
      <protection/>
    </xf>
    <xf numFmtId="0" fontId="36" fillId="0" borderId="10" xfId="33" applyFont="1" applyFill="1" applyBorder="1" applyAlignment="1" applyProtection="1">
      <alignment horizontal="center" vertical="center" textRotation="90" wrapText="1"/>
      <protection/>
    </xf>
    <xf numFmtId="0" fontId="14" fillId="0" borderId="10" xfId="33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left" vertical="center" wrapText="1"/>
      <protection/>
    </xf>
    <xf numFmtId="0" fontId="36" fillId="0" borderId="18" xfId="33" applyFont="1" applyFill="1" applyBorder="1" applyAlignment="1" applyProtection="1">
      <alignment horizontal="center" vertical="center"/>
      <protection/>
    </xf>
    <xf numFmtId="0" fontId="36" fillId="0" borderId="26" xfId="33" applyFont="1" applyFill="1" applyBorder="1" applyAlignment="1" applyProtection="1">
      <alignment horizontal="center" vertical="center"/>
      <protection/>
    </xf>
    <xf numFmtId="0" fontId="36" fillId="0" borderId="19" xfId="33" applyFont="1" applyFill="1" applyBorder="1" applyAlignment="1" applyProtection="1">
      <alignment horizontal="center" vertical="center"/>
      <protection/>
    </xf>
    <xf numFmtId="0" fontId="36" fillId="0" borderId="10" xfId="33" applyFont="1" applyFill="1" applyBorder="1" applyAlignment="1" applyProtection="1">
      <alignment horizontal="left" vertical="center" wrapText="1"/>
      <protection/>
    </xf>
    <xf numFmtId="0" fontId="61" fillId="0" borderId="28" xfId="33" applyFont="1" applyFill="1" applyBorder="1" applyAlignment="1">
      <alignment horizontal="left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f1s_Шаблон ф.№1_обл_2009" xfId="62"/>
    <cellStyle name="Обычный_f2r_Шаблон ф.№1-АП_рай_2004_рег" xfId="63"/>
    <cellStyle name="Обычный_S03_ф.01_бланк_2011 для приказа" xfId="64"/>
    <cellStyle name="Обычный_бланк ф.0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Хороший" xfId="77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6"/>
  <sheetViews>
    <sheetView showGridLines="0" zoomScale="80" zoomScaleNormal="80" zoomScalePageLayoutView="0" workbookViewId="0" topLeftCell="A1">
      <selection activeCell="C33" sqref="C33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16.57421875" style="12" customWidth="1"/>
    <col min="6" max="6" width="6.7109375" style="12" customWidth="1"/>
    <col min="7" max="7" width="9.00390625" style="12" customWidth="1"/>
    <col min="8" max="8" width="13.28125" style="12" customWidth="1"/>
    <col min="9" max="9" width="11.00390625" style="12" customWidth="1"/>
    <col min="10" max="10" width="9.00390625" style="12" customWidth="1"/>
    <col min="11" max="11" width="9.140625" style="12" customWidth="1"/>
    <col min="12" max="12" width="5.28125" style="12" customWidth="1"/>
    <col min="13" max="13" width="9.28125" style="12" customWidth="1"/>
    <col min="14" max="14" width="10.421875" style="12" customWidth="1"/>
    <col min="15" max="15" width="10.57421875" style="12" customWidth="1"/>
    <col min="16" max="16" width="2.28125" style="12" customWidth="1"/>
    <col min="17" max="17" width="10.28125" style="12" bestFit="1" customWidth="1"/>
    <col min="18" max="18" width="11.28125" style="12" customWidth="1"/>
    <col min="19" max="16384" width="9.140625" style="12" customWidth="1"/>
  </cols>
  <sheetData>
    <row r="1" spans="1:18" ht="19.5" customHeight="1" thickBot="1">
      <c r="A1" s="40" t="str">
        <f>"S03s-"&amp;VLOOKUP(G5,Коды_отчетных_периодов,2,FALSE)&amp;"-"&amp;I5&amp;"-"&amp;VLOOKUP(D21,Коды_судов,2,FALSE)</f>
        <v>S03s-Y-2016-155</v>
      </c>
      <c r="B1" s="11"/>
      <c r="I1" s="105" t="s">
        <v>571</v>
      </c>
      <c r="J1" s="105"/>
      <c r="K1" s="105"/>
      <c r="L1" s="105"/>
      <c r="M1" s="105"/>
      <c r="N1" s="105"/>
      <c r="Q1" s="73"/>
      <c r="R1" s="73">
        <v>42745</v>
      </c>
    </row>
    <row r="2" spans="4:13" ht="14.25" customHeight="1" thickBot="1">
      <c r="D2" s="232" t="s">
        <v>574</v>
      </c>
      <c r="E2" s="233"/>
      <c r="F2" s="233"/>
      <c r="G2" s="233"/>
      <c r="H2" s="233"/>
      <c r="I2" s="233"/>
      <c r="J2" s="233"/>
      <c r="K2" s="233"/>
      <c r="L2" s="234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3" customHeight="1">
      <c r="D4" s="243" t="s">
        <v>809</v>
      </c>
      <c r="E4" s="244"/>
      <c r="F4" s="244"/>
      <c r="G4" s="244"/>
      <c r="H4" s="244"/>
      <c r="I4" s="244"/>
      <c r="J4" s="244"/>
      <c r="K4" s="244"/>
      <c r="L4" s="245"/>
      <c r="M4" s="13"/>
    </row>
    <row r="5" spans="4:15" ht="17.25" customHeight="1" thickBot="1">
      <c r="D5" s="16"/>
      <c r="E5" s="17"/>
      <c r="F5" s="64" t="s">
        <v>575</v>
      </c>
      <c r="G5" s="115">
        <v>12</v>
      </c>
      <c r="H5" s="65" t="s">
        <v>448</v>
      </c>
      <c r="I5" s="115">
        <v>2016</v>
      </c>
      <c r="J5" s="66" t="s">
        <v>511</v>
      </c>
      <c r="K5" s="17"/>
      <c r="L5" s="18"/>
      <c r="M5" s="241"/>
      <c r="N5" s="242"/>
      <c r="O5" s="104" t="str">
        <f>IF(COUNTIF('ФЛК (обязательный)'!A2:A117,"Неверно!")&gt;0,"Ошибки ФЛК!"," ")</f>
        <v> </v>
      </c>
    </row>
    <row r="6" spans="1:15" ht="16.5" thickBot="1">
      <c r="A6" s="15"/>
      <c r="B6" s="15"/>
      <c r="C6" s="15"/>
      <c r="D6" s="15"/>
      <c r="E6" s="15"/>
      <c r="F6" s="15"/>
      <c r="G6" s="15"/>
      <c r="H6" s="15"/>
      <c r="I6" s="15"/>
      <c r="O6" s="163" t="str">
        <f>IF((COUNTIF('ФЛК (информационный)'!G2:G18,"Внести подтверждение к нарушенному информационному ФЛК")&gt;0),"Ошибки инф. ФЛК!"," ")</f>
        <v> </v>
      </c>
    </row>
    <row r="7" spans="1:15" s="14" customFormat="1" ht="19.5" customHeight="1" thickBot="1">
      <c r="A7" s="235" t="s">
        <v>576</v>
      </c>
      <c r="B7" s="236"/>
      <c r="C7" s="237"/>
      <c r="D7" s="235" t="s">
        <v>577</v>
      </c>
      <c r="E7" s="236"/>
      <c r="F7" s="237"/>
      <c r="G7" s="235" t="s">
        <v>578</v>
      </c>
      <c r="H7" s="237"/>
      <c r="I7" s="19"/>
      <c r="K7" s="238" t="s">
        <v>808</v>
      </c>
      <c r="L7" s="239"/>
      <c r="M7" s="239"/>
      <c r="N7" s="240"/>
      <c r="O7" s="20"/>
    </row>
    <row r="8" spans="1:14" s="14" customFormat="1" ht="13.5" customHeight="1" thickBot="1">
      <c r="A8" s="210" t="s">
        <v>579</v>
      </c>
      <c r="B8" s="211"/>
      <c r="C8" s="211"/>
      <c r="D8" s="211"/>
      <c r="E8" s="211"/>
      <c r="F8" s="211"/>
      <c r="G8" s="211"/>
      <c r="H8" s="212"/>
      <c r="I8" s="21"/>
      <c r="K8" s="246" t="s">
        <v>518</v>
      </c>
      <c r="L8" s="247"/>
      <c r="M8" s="247"/>
      <c r="N8" s="248"/>
    </row>
    <row r="9" spans="1:14" s="14" customFormat="1" ht="19.5" customHeight="1" thickBot="1">
      <c r="A9" s="210" t="s">
        <v>580</v>
      </c>
      <c r="B9" s="211"/>
      <c r="C9" s="212"/>
      <c r="D9" s="204" t="s">
        <v>435</v>
      </c>
      <c r="E9" s="205"/>
      <c r="F9" s="206"/>
      <c r="G9" s="204" t="s">
        <v>581</v>
      </c>
      <c r="H9" s="206"/>
      <c r="I9" s="21"/>
      <c r="K9" s="204" t="s">
        <v>329</v>
      </c>
      <c r="L9" s="205"/>
      <c r="M9" s="205"/>
      <c r="N9" s="206"/>
    </row>
    <row r="10" spans="1:14" s="14" customFormat="1" ht="19.5" customHeight="1" thickBot="1">
      <c r="A10" s="210" t="s">
        <v>582</v>
      </c>
      <c r="B10" s="211"/>
      <c r="C10" s="212"/>
      <c r="D10" s="207"/>
      <c r="E10" s="208"/>
      <c r="F10" s="209"/>
      <c r="G10" s="222"/>
      <c r="H10" s="224"/>
      <c r="I10" s="21"/>
      <c r="K10" s="222"/>
      <c r="L10" s="223"/>
      <c r="M10" s="223"/>
      <c r="N10" s="224"/>
    </row>
    <row r="11" spans="1:14" s="14" customFormat="1" ht="19.5" customHeight="1" thickBot="1">
      <c r="A11" s="210" t="s">
        <v>583</v>
      </c>
      <c r="B11" s="211"/>
      <c r="C11" s="212"/>
      <c r="D11" s="210" t="s">
        <v>584</v>
      </c>
      <c r="E11" s="211"/>
      <c r="F11" s="212"/>
      <c r="G11" s="207"/>
      <c r="H11" s="209"/>
      <c r="I11" s="21"/>
      <c r="K11" s="222"/>
      <c r="L11" s="223"/>
      <c r="M11" s="223"/>
      <c r="N11" s="224"/>
    </row>
    <row r="12" spans="1:14" s="14" customFormat="1" ht="19.5" customHeight="1" thickBot="1">
      <c r="A12" s="210" t="s">
        <v>514</v>
      </c>
      <c r="B12" s="211"/>
      <c r="C12" s="212"/>
      <c r="D12" s="204" t="s">
        <v>585</v>
      </c>
      <c r="E12" s="205"/>
      <c r="F12" s="206"/>
      <c r="G12" s="204" t="s">
        <v>586</v>
      </c>
      <c r="H12" s="206"/>
      <c r="I12" s="21"/>
      <c r="K12" s="222"/>
      <c r="L12" s="223"/>
      <c r="M12" s="223"/>
      <c r="N12" s="224"/>
    </row>
    <row r="13" spans="1:14" s="14" customFormat="1" ht="19.5" customHeight="1" thickBot="1">
      <c r="A13" s="210" t="s">
        <v>587</v>
      </c>
      <c r="B13" s="211"/>
      <c r="C13" s="212"/>
      <c r="D13" s="222"/>
      <c r="E13" s="223"/>
      <c r="F13" s="224"/>
      <c r="G13" s="222"/>
      <c r="H13" s="224"/>
      <c r="I13" s="21"/>
      <c r="K13" s="222"/>
      <c r="L13" s="223"/>
      <c r="M13" s="223"/>
      <c r="N13" s="224"/>
    </row>
    <row r="14" spans="1:14" s="14" customFormat="1" ht="18" customHeight="1" thickBot="1">
      <c r="A14" s="210" t="s">
        <v>451</v>
      </c>
      <c r="B14" s="211"/>
      <c r="C14" s="212"/>
      <c r="D14" s="207"/>
      <c r="E14" s="208"/>
      <c r="F14" s="209"/>
      <c r="G14" s="207"/>
      <c r="H14" s="209"/>
      <c r="I14" s="21"/>
      <c r="K14" s="207"/>
      <c r="L14" s="208"/>
      <c r="M14" s="208"/>
      <c r="N14" s="209"/>
    </row>
    <row r="15" spans="1:15" s="14" customFormat="1" ht="12" thickBot="1">
      <c r="A15" s="210" t="s">
        <v>588</v>
      </c>
      <c r="B15" s="211"/>
      <c r="C15" s="211"/>
      <c r="D15" s="211"/>
      <c r="E15" s="211"/>
      <c r="F15" s="211"/>
      <c r="G15" s="211"/>
      <c r="H15" s="212"/>
      <c r="I15" s="197"/>
      <c r="J15" s="198"/>
      <c r="K15" s="198"/>
      <c r="L15" s="198"/>
      <c r="M15" s="198"/>
      <c r="N15" s="198"/>
      <c r="O15" s="22"/>
    </row>
    <row r="16" spans="1:14" s="14" customFormat="1" ht="24.75" customHeight="1" thickBot="1">
      <c r="A16" s="210" t="s">
        <v>436</v>
      </c>
      <c r="B16" s="211"/>
      <c r="C16" s="212"/>
      <c r="D16" s="204" t="s">
        <v>589</v>
      </c>
      <c r="E16" s="205"/>
      <c r="F16" s="206"/>
      <c r="G16" s="204" t="s">
        <v>586</v>
      </c>
      <c r="H16" s="206"/>
      <c r="I16" s="197"/>
      <c r="J16" s="198"/>
      <c r="K16" s="198"/>
      <c r="L16" s="198"/>
      <c r="M16" s="198"/>
      <c r="N16" s="198"/>
    </row>
    <row r="17" spans="1:14" s="14" customFormat="1" ht="19.5" customHeight="1" thickBot="1">
      <c r="A17" s="210" t="s">
        <v>587</v>
      </c>
      <c r="B17" s="211"/>
      <c r="C17" s="212"/>
      <c r="D17" s="207"/>
      <c r="E17" s="208"/>
      <c r="F17" s="209"/>
      <c r="G17" s="207"/>
      <c r="H17" s="209"/>
      <c r="I17" s="197"/>
      <c r="J17" s="198"/>
      <c r="K17" s="198"/>
      <c r="L17" s="198"/>
      <c r="M17" s="198"/>
      <c r="N17" s="198"/>
    </row>
    <row r="18" spans="1:14" s="14" customFormat="1" ht="24.75" customHeight="1" thickBot="1">
      <c r="A18" s="204" t="s">
        <v>573</v>
      </c>
      <c r="B18" s="205"/>
      <c r="C18" s="206"/>
      <c r="D18" s="210" t="s">
        <v>590</v>
      </c>
      <c r="E18" s="211"/>
      <c r="F18" s="212"/>
      <c r="G18" s="207" t="s">
        <v>591</v>
      </c>
      <c r="H18" s="209"/>
      <c r="I18" s="197"/>
      <c r="J18" s="198"/>
      <c r="K18" s="198"/>
      <c r="L18" s="198"/>
      <c r="M18" s="198"/>
      <c r="N18" s="198"/>
    </row>
    <row r="19" spans="1:14" s="14" customFormat="1" ht="24" customHeight="1" thickBot="1">
      <c r="A19" s="207"/>
      <c r="B19" s="208"/>
      <c r="C19" s="209"/>
      <c r="D19" s="210" t="s">
        <v>592</v>
      </c>
      <c r="E19" s="211"/>
      <c r="F19" s="212"/>
      <c r="G19" s="210" t="s">
        <v>458</v>
      </c>
      <c r="H19" s="212"/>
      <c r="I19" s="197"/>
      <c r="J19" s="198"/>
      <c r="K19" s="198"/>
      <c r="L19" s="198"/>
      <c r="M19" s="198"/>
      <c r="N19" s="198"/>
    </row>
    <row r="20" spans="1:14" s="14" customFormat="1" ht="41.25" customHeight="1" thickBot="1">
      <c r="A20" s="21"/>
      <c r="B20" s="21"/>
      <c r="C20" s="21"/>
      <c r="D20" s="23"/>
      <c r="E20" s="23"/>
      <c r="F20" s="23"/>
      <c r="G20" s="23"/>
      <c r="H20" s="23"/>
      <c r="I20" s="21"/>
      <c r="K20" s="24"/>
      <c r="L20" s="22"/>
      <c r="M20" s="22"/>
      <c r="N20" s="22"/>
    </row>
    <row r="21" spans="1:14" s="14" customFormat="1" ht="27.75" customHeight="1" thickBot="1">
      <c r="A21" s="231" t="s">
        <v>513</v>
      </c>
      <c r="B21" s="214"/>
      <c r="C21" s="196"/>
      <c r="D21" s="195" t="s">
        <v>899</v>
      </c>
      <c r="E21" s="215"/>
      <c r="F21" s="215"/>
      <c r="G21" s="215"/>
      <c r="H21" s="215"/>
      <c r="I21" s="215"/>
      <c r="J21" s="215"/>
      <c r="K21" s="216"/>
      <c r="L21" s="22"/>
      <c r="M21" s="22"/>
      <c r="N21" s="22"/>
    </row>
    <row r="22" spans="1:14" s="14" customFormat="1" ht="14.25" customHeight="1" thickBot="1">
      <c r="A22" s="213" t="s">
        <v>593</v>
      </c>
      <c r="B22" s="214"/>
      <c r="C22" s="196"/>
      <c r="D22" s="217" t="s">
        <v>367</v>
      </c>
      <c r="E22" s="217"/>
      <c r="F22" s="217"/>
      <c r="G22" s="217"/>
      <c r="H22" s="217"/>
      <c r="I22" s="217"/>
      <c r="J22" s="217"/>
      <c r="K22" s="218"/>
      <c r="L22" s="22"/>
      <c r="M22" s="22"/>
      <c r="N22" s="22"/>
    </row>
    <row r="23" spans="1:14" s="14" customFormat="1" ht="14.25" customHeight="1" thickBot="1">
      <c r="A23" s="25"/>
      <c r="B23" s="26"/>
      <c r="C23" s="26"/>
      <c r="D23" s="202"/>
      <c r="E23" s="202"/>
      <c r="F23" s="202"/>
      <c r="G23" s="202"/>
      <c r="H23" s="202"/>
      <c r="I23" s="202"/>
      <c r="J23" s="202"/>
      <c r="K23" s="203"/>
      <c r="L23" s="22"/>
      <c r="M23" s="22"/>
      <c r="N23" s="22"/>
    </row>
    <row r="24" spans="1:14" s="14" customFormat="1" ht="12.75" customHeight="1" thickBot="1">
      <c r="A24" s="199" t="s">
        <v>594</v>
      </c>
      <c r="B24" s="200"/>
      <c r="C24" s="200"/>
      <c r="D24" s="200"/>
      <c r="E24" s="201"/>
      <c r="F24" s="199" t="s">
        <v>595</v>
      </c>
      <c r="G24" s="200"/>
      <c r="H24" s="200"/>
      <c r="I24" s="200"/>
      <c r="J24" s="200"/>
      <c r="K24" s="201"/>
      <c r="L24" s="22"/>
      <c r="M24" s="22"/>
      <c r="N24" s="22"/>
    </row>
    <row r="25" spans="1:14" s="14" customFormat="1" ht="14.25" customHeight="1" thickBot="1">
      <c r="A25" s="219">
        <v>1</v>
      </c>
      <c r="B25" s="220"/>
      <c r="C25" s="220"/>
      <c r="D25" s="220"/>
      <c r="E25" s="221"/>
      <c r="F25" s="219">
        <v>2</v>
      </c>
      <c r="G25" s="220"/>
      <c r="H25" s="220"/>
      <c r="I25" s="220"/>
      <c r="J25" s="220"/>
      <c r="K25" s="221"/>
      <c r="L25" s="22"/>
      <c r="M25" s="22"/>
      <c r="N25" s="22"/>
    </row>
    <row r="26" spans="1:15" ht="12.75" customHeight="1" thickBot="1">
      <c r="A26" s="227"/>
      <c r="B26" s="227"/>
      <c r="C26" s="227"/>
      <c r="D26" s="227"/>
      <c r="E26" s="227"/>
      <c r="F26" s="227"/>
      <c r="G26" s="227"/>
      <c r="H26" s="228"/>
      <c r="I26" s="229"/>
      <c r="J26" s="229"/>
      <c r="K26" s="230"/>
      <c r="L26" s="23"/>
      <c r="M26" s="23"/>
      <c r="N26" s="27"/>
      <c r="O26" s="15"/>
    </row>
    <row r="27" spans="1:13" ht="12.75" customHeight="1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M27" s="15"/>
    </row>
    <row r="28" spans="1:14" ht="15" customHeight="1" thickBot="1">
      <c r="A28" s="213" t="s">
        <v>596</v>
      </c>
      <c r="B28" s="214"/>
      <c r="C28" s="196"/>
      <c r="D28" s="217" t="s">
        <v>573</v>
      </c>
      <c r="E28" s="217"/>
      <c r="F28" s="217"/>
      <c r="G28" s="217"/>
      <c r="H28" s="217"/>
      <c r="I28" s="217"/>
      <c r="J28" s="217"/>
      <c r="K28" s="218"/>
      <c r="L28" s="69" t="s">
        <v>655</v>
      </c>
      <c r="M28" s="70"/>
      <c r="N28" s="71">
        <f ca="1">TODAY()</f>
        <v>42748</v>
      </c>
    </row>
    <row r="29" spans="1:14" ht="16.5" customHeight="1" thickBot="1">
      <c r="A29" s="67"/>
      <c r="B29" s="68"/>
      <c r="C29" s="68"/>
      <c r="D29" s="29"/>
      <c r="E29" s="29"/>
      <c r="F29" s="29"/>
      <c r="G29" s="29"/>
      <c r="H29" s="29"/>
      <c r="I29" s="29"/>
      <c r="J29" s="29"/>
      <c r="K29" s="30"/>
      <c r="L29" s="69" t="s">
        <v>656</v>
      </c>
      <c r="M29" s="69"/>
      <c r="N29" s="114" t="str">
        <f>IF(D21=0," ",VLOOKUP(D21,Коды_судов,2,0))&amp;IF(D21=0," "," р")</f>
        <v>155 р</v>
      </c>
    </row>
    <row r="30" spans="1:11" ht="13.5" customHeight="1" thickBot="1">
      <c r="A30" s="213" t="s">
        <v>593</v>
      </c>
      <c r="B30" s="225"/>
      <c r="C30" s="226"/>
      <c r="D30" s="217" t="s">
        <v>368</v>
      </c>
      <c r="E30" s="217"/>
      <c r="F30" s="217"/>
      <c r="G30" s="217"/>
      <c r="H30" s="217"/>
      <c r="I30" s="217"/>
      <c r="J30" s="217"/>
      <c r="K30" s="218"/>
    </row>
    <row r="31" spans="1:11" s="32" customFormat="1" ht="12.75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</row>
    <row r="32" spans="9:16" ht="12.75">
      <c r="I32" s="33"/>
      <c r="J32" s="33"/>
      <c r="K32" s="33"/>
      <c r="L32" s="15"/>
      <c r="M32" s="15"/>
      <c r="N32" s="15"/>
      <c r="O32" s="15"/>
      <c r="P32" s="15"/>
    </row>
    <row r="33" spans="9:16" ht="12.75">
      <c r="I33" s="22"/>
      <c r="J33" s="22"/>
      <c r="K33" s="22"/>
      <c r="L33" s="15"/>
      <c r="M33" s="15"/>
      <c r="N33" s="15"/>
      <c r="O33" s="15"/>
      <c r="P33" s="15"/>
    </row>
    <row r="34" spans="9:16" ht="16.5" customHeight="1">
      <c r="I34" s="34"/>
      <c r="J34" s="34"/>
      <c r="K34" s="34"/>
      <c r="L34" s="15"/>
      <c r="M34" s="15"/>
      <c r="N34" s="15"/>
      <c r="O34" s="15"/>
      <c r="P34" s="15"/>
    </row>
    <row r="35" spans="9:16" ht="12.75">
      <c r="I35" s="35"/>
      <c r="J35" s="35"/>
      <c r="K35" s="35"/>
      <c r="L35" s="36"/>
      <c r="M35" s="37"/>
      <c r="N35" s="38"/>
      <c r="O35" s="15"/>
      <c r="P35" s="15"/>
    </row>
    <row r="36" spans="9:16" ht="16.5" customHeight="1">
      <c r="I36" s="34"/>
      <c r="J36" s="34"/>
      <c r="K36" s="34"/>
      <c r="L36" s="36"/>
      <c r="M36" s="15"/>
      <c r="N36" s="39"/>
      <c r="O36" s="15"/>
      <c r="P36" s="15"/>
    </row>
  </sheetData>
  <sheetProtection password="EC45" sheet="1"/>
  <mergeCells count="49"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18:C19"/>
    <mergeCell ref="D19:F19"/>
    <mergeCell ref="A28:C28"/>
    <mergeCell ref="I15:N19"/>
    <mergeCell ref="A24:E24"/>
    <mergeCell ref="D23:K23"/>
    <mergeCell ref="D21:K21"/>
    <mergeCell ref="D22:K22"/>
    <mergeCell ref="F24:K24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Q381"/>
  <sheetViews>
    <sheetView showGridLines="0" tabSelected="1" zoomScale="60" zoomScaleNormal="60" zoomScaleSheetLayoutView="30" zoomScalePageLayoutView="0" workbookViewId="0" topLeftCell="A68">
      <selection activeCell="G78" sqref="G78"/>
    </sheetView>
  </sheetViews>
  <sheetFormatPr defaultColWidth="12.7109375" defaultRowHeight="12.75"/>
  <cols>
    <col min="1" max="1" width="12.140625" style="2" customWidth="1"/>
    <col min="2" max="2" width="12.7109375" style="58" customWidth="1"/>
    <col min="3" max="3" width="13.8515625" style="59" customWidth="1"/>
    <col min="4" max="4" width="79.421875" style="60" customWidth="1"/>
    <col min="5" max="5" width="41.140625" style="60" customWidth="1"/>
    <col min="6" max="6" width="7.8515625" style="4" customWidth="1"/>
    <col min="7" max="7" width="19.8515625" style="4" customWidth="1"/>
    <col min="8" max="8" width="2.28125" style="1" customWidth="1"/>
    <col min="9" max="95" width="12.7109375" style="1" customWidth="1"/>
    <col min="96" max="16384" width="12.7109375" style="2" customWidth="1"/>
  </cols>
  <sheetData>
    <row r="1" spans="2:7" ht="8.25" customHeight="1" thickBot="1">
      <c r="B1" s="41"/>
      <c r="C1" s="2"/>
      <c r="D1" s="42"/>
      <c r="E1" s="42"/>
      <c r="F1" s="262"/>
      <c r="G1" s="262"/>
    </row>
    <row r="2" spans="1:7" ht="28.5" customHeight="1" thickBot="1">
      <c r="A2" s="263" t="s">
        <v>519</v>
      </c>
      <c r="B2" s="263"/>
      <c r="C2" s="263"/>
      <c r="D2" s="265" t="str">
        <f>IF('Титул ф.01'!D21=0," ",'Титул ф.01'!D21)</f>
        <v>Ульяновский областной суд </v>
      </c>
      <c r="E2" s="266"/>
      <c r="F2" s="62"/>
      <c r="G2" s="62"/>
    </row>
    <row r="3" spans="1:6" ht="21.75" customHeight="1" thickBot="1">
      <c r="A3" s="43"/>
      <c r="B3" s="43"/>
      <c r="C3" s="43"/>
      <c r="D3" s="117" t="s">
        <v>652</v>
      </c>
      <c r="E3" s="118" t="s">
        <v>824</v>
      </c>
      <c r="F3" s="63"/>
    </row>
    <row r="4" spans="1:7" ht="33" customHeight="1">
      <c r="A4" s="264" t="s">
        <v>597</v>
      </c>
      <c r="B4" s="264"/>
      <c r="C4" s="264"/>
      <c r="D4" s="264"/>
      <c r="E4" s="264"/>
      <c r="F4" s="264"/>
      <c r="G4" s="264"/>
    </row>
    <row r="5" spans="1:95" s="47" customFormat="1" ht="41.25" customHeight="1">
      <c r="A5" s="44"/>
      <c r="B5" s="267" t="s">
        <v>520</v>
      </c>
      <c r="C5" s="267"/>
      <c r="D5" s="268"/>
      <c r="E5" s="6" t="s">
        <v>521</v>
      </c>
      <c r="F5" s="45" t="s">
        <v>598</v>
      </c>
      <c r="G5" s="6" t="s">
        <v>502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</row>
    <row r="6" spans="1:95" s="47" customFormat="1" ht="10.5">
      <c r="A6" s="269" t="s">
        <v>563</v>
      </c>
      <c r="B6" s="270"/>
      <c r="C6" s="270"/>
      <c r="D6" s="271"/>
      <c r="E6" s="49" t="s">
        <v>564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</row>
    <row r="7" spans="1:95" s="47" customFormat="1" ht="19.5" customHeight="1">
      <c r="A7" s="256" t="s">
        <v>599</v>
      </c>
      <c r="B7" s="256" t="s">
        <v>600</v>
      </c>
      <c r="C7" s="254" t="s">
        <v>522</v>
      </c>
      <c r="D7" s="255"/>
      <c r="E7" s="74" t="s">
        <v>669</v>
      </c>
      <c r="F7" s="3">
        <v>1</v>
      </c>
      <c r="G7" s="145">
        <v>5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47" customFormat="1" ht="19.5" customHeight="1">
      <c r="A8" s="302"/>
      <c r="B8" s="257"/>
      <c r="C8" s="254" t="s">
        <v>601</v>
      </c>
      <c r="D8" s="255"/>
      <c r="E8" s="74" t="s">
        <v>670</v>
      </c>
      <c r="F8" s="3">
        <v>2</v>
      </c>
      <c r="G8" s="145">
        <v>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</row>
    <row r="9" spans="1:95" s="47" customFormat="1" ht="19.5" customHeight="1">
      <c r="A9" s="302"/>
      <c r="B9" s="257"/>
      <c r="C9" s="254" t="s">
        <v>602</v>
      </c>
      <c r="D9" s="255"/>
      <c r="E9" s="74" t="s">
        <v>671</v>
      </c>
      <c r="F9" s="3">
        <v>3</v>
      </c>
      <c r="G9" s="145">
        <v>8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</row>
    <row r="10" spans="1:95" s="47" customFormat="1" ht="19.5" customHeight="1">
      <c r="A10" s="302"/>
      <c r="B10" s="257"/>
      <c r="C10" s="254" t="s">
        <v>523</v>
      </c>
      <c r="D10" s="255"/>
      <c r="E10" s="74" t="s">
        <v>672</v>
      </c>
      <c r="F10" s="3">
        <v>4</v>
      </c>
      <c r="G10" s="145">
        <v>1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</row>
    <row r="11" spans="1:95" s="47" customFormat="1" ht="19.5" customHeight="1">
      <c r="A11" s="302"/>
      <c r="B11" s="257"/>
      <c r="C11" s="259" t="s">
        <v>603</v>
      </c>
      <c r="D11" s="52" t="s">
        <v>640</v>
      </c>
      <c r="E11" s="74" t="s">
        <v>673</v>
      </c>
      <c r="F11" s="3">
        <v>5</v>
      </c>
      <c r="G11" s="145"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</row>
    <row r="12" spans="1:95" s="47" customFormat="1" ht="19.5" customHeight="1">
      <c r="A12" s="302"/>
      <c r="B12" s="257"/>
      <c r="C12" s="260"/>
      <c r="D12" s="52" t="s">
        <v>604</v>
      </c>
      <c r="E12" s="74" t="s">
        <v>674</v>
      </c>
      <c r="F12" s="3">
        <v>6</v>
      </c>
      <c r="G12" s="145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</row>
    <row r="13" spans="1:95" s="47" customFormat="1" ht="28.5" customHeight="1">
      <c r="A13" s="302"/>
      <c r="B13" s="257"/>
      <c r="C13" s="260"/>
      <c r="D13" s="52" t="s">
        <v>605</v>
      </c>
      <c r="E13" s="74" t="s">
        <v>675</v>
      </c>
      <c r="F13" s="3">
        <v>7</v>
      </c>
      <c r="G13" s="145"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</row>
    <row r="14" spans="1:95" s="47" customFormat="1" ht="28.5" customHeight="1">
      <c r="A14" s="302"/>
      <c r="B14" s="257"/>
      <c r="C14" s="260"/>
      <c r="D14" s="52" t="s">
        <v>606</v>
      </c>
      <c r="E14" s="74" t="s">
        <v>676</v>
      </c>
      <c r="F14" s="3">
        <v>8</v>
      </c>
      <c r="G14" s="145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</row>
    <row r="15" spans="1:95" s="47" customFormat="1" ht="28.5" customHeight="1">
      <c r="A15" s="302"/>
      <c r="B15" s="257"/>
      <c r="C15" s="260"/>
      <c r="D15" s="52" t="s">
        <v>607</v>
      </c>
      <c r="E15" s="74" t="s">
        <v>677</v>
      </c>
      <c r="F15" s="3">
        <v>9</v>
      </c>
      <c r="G15" s="145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</row>
    <row r="16" spans="1:95" s="47" customFormat="1" ht="28.5" customHeight="1">
      <c r="A16" s="302"/>
      <c r="B16" s="257"/>
      <c r="C16" s="261"/>
      <c r="D16" s="52" t="s">
        <v>608</v>
      </c>
      <c r="E16" s="74" t="s">
        <v>678</v>
      </c>
      <c r="F16" s="3">
        <v>10</v>
      </c>
      <c r="G16" s="145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</row>
    <row r="17" spans="1:95" s="47" customFormat="1" ht="41.25" customHeight="1">
      <c r="A17" s="302"/>
      <c r="B17" s="257"/>
      <c r="C17" s="250" t="s">
        <v>679</v>
      </c>
      <c r="D17" s="251"/>
      <c r="E17" s="74" t="s">
        <v>798</v>
      </c>
      <c r="F17" s="3">
        <v>11</v>
      </c>
      <c r="G17" s="145">
        <v>1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</row>
    <row r="18" spans="1:7" ht="19.5" customHeight="1">
      <c r="A18" s="302"/>
      <c r="B18" s="257"/>
      <c r="C18" s="250" t="s">
        <v>525</v>
      </c>
      <c r="D18" s="251"/>
      <c r="E18" s="74" t="s">
        <v>680</v>
      </c>
      <c r="F18" s="3">
        <v>12</v>
      </c>
      <c r="G18" s="145">
        <v>1</v>
      </c>
    </row>
    <row r="19" spans="1:7" ht="19.5" customHeight="1">
      <c r="A19" s="302"/>
      <c r="B19" s="257"/>
      <c r="C19" s="259" t="s">
        <v>609</v>
      </c>
      <c r="D19" s="54" t="s">
        <v>610</v>
      </c>
      <c r="E19" s="74" t="s">
        <v>681</v>
      </c>
      <c r="F19" s="3">
        <v>13</v>
      </c>
      <c r="G19" s="145">
        <v>1</v>
      </c>
    </row>
    <row r="20" spans="1:7" ht="19.5" customHeight="1">
      <c r="A20" s="302"/>
      <c r="B20" s="257"/>
      <c r="C20" s="260"/>
      <c r="D20" s="54" t="s">
        <v>611</v>
      </c>
      <c r="E20" s="74" t="s">
        <v>682</v>
      </c>
      <c r="F20" s="3">
        <v>14</v>
      </c>
      <c r="G20" s="145">
        <v>0</v>
      </c>
    </row>
    <row r="21" spans="1:7" ht="19.5" customHeight="1">
      <c r="A21" s="302"/>
      <c r="B21" s="257"/>
      <c r="C21" s="260"/>
      <c r="D21" s="54" t="s">
        <v>612</v>
      </c>
      <c r="E21" s="74" t="s">
        <v>683</v>
      </c>
      <c r="F21" s="3">
        <v>15</v>
      </c>
      <c r="G21" s="145">
        <v>0</v>
      </c>
    </row>
    <row r="22" spans="1:7" ht="19.5" customHeight="1">
      <c r="A22" s="302"/>
      <c r="B22" s="257"/>
      <c r="C22" s="261"/>
      <c r="D22" s="54" t="s">
        <v>613</v>
      </c>
      <c r="E22" s="74" t="s">
        <v>684</v>
      </c>
      <c r="F22" s="3">
        <v>16</v>
      </c>
      <c r="G22" s="145">
        <v>0</v>
      </c>
    </row>
    <row r="23" spans="1:7" ht="28.5" customHeight="1">
      <c r="A23" s="302"/>
      <c r="B23" s="257"/>
      <c r="C23" s="259" t="s">
        <v>614</v>
      </c>
      <c r="D23" s="54" t="s">
        <v>615</v>
      </c>
      <c r="E23" s="74" t="s">
        <v>685</v>
      </c>
      <c r="F23" s="3">
        <v>17</v>
      </c>
      <c r="G23" s="145">
        <v>0</v>
      </c>
    </row>
    <row r="24" spans="1:7" ht="19.5" customHeight="1">
      <c r="A24" s="302"/>
      <c r="B24" s="257"/>
      <c r="C24" s="261"/>
      <c r="D24" s="54" t="s">
        <v>616</v>
      </c>
      <c r="E24" s="74" t="s">
        <v>686</v>
      </c>
      <c r="F24" s="3">
        <v>18</v>
      </c>
      <c r="G24" s="146"/>
    </row>
    <row r="25" spans="1:7" ht="19.5" customHeight="1">
      <c r="A25" s="302"/>
      <c r="B25" s="257"/>
      <c r="C25" s="259" t="s">
        <v>617</v>
      </c>
      <c r="D25" s="55">
        <v>105</v>
      </c>
      <c r="E25" s="74" t="s">
        <v>687</v>
      </c>
      <c r="F25" s="3">
        <v>19</v>
      </c>
      <c r="G25" s="145">
        <v>0</v>
      </c>
    </row>
    <row r="26" spans="1:7" ht="19.5" customHeight="1">
      <c r="A26" s="302"/>
      <c r="B26" s="257"/>
      <c r="C26" s="260"/>
      <c r="D26" s="54" t="s">
        <v>526</v>
      </c>
      <c r="E26" s="74" t="s">
        <v>688</v>
      </c>
      <c r="F26" s="3">
        <v>20</v>
      </c>
      <c r="G26" s="145">
        <v>0</v>
      </c>
    </row>
    <row r="27" spans="1:7" ht="19.5" customHeight="1">
      <c r="A27" s="302"/>
      <c r="B27" s="257"/>
      <c r="C27" s="260"/>
      <c r="D27" s="54" t="s">
        <v>527</v>
      </c>
      <c r="E27" s="74" t="s">
        <v>689</v>
      </c>
      <c r="F27" s="3">
        <v>21</v>
      </c>
      <c r="G27" s="145">
        <v>0</v>
      </c>
    </row>
    <row r="28" spans="1:7" ht="19.5" customHeight="1">
      <c r="A28" s="302"/>
      <c r="B28" s="257"/>
      <c r="C28" s="260"/>
      <c r="D28" s="55">
        <v>131</v>
      </c>
      <c r="E28" s="74" t="s">
        <v>690</v>
      </c>
      <c r="F28" s="3">
        <v>22</v>
      </c>
      <c r="G28" s="145">
        <v>0</v>
      </c>
    </row>
    <row r="29" spans="1:7" ht="19.5" customHeight="1">
      <c r="A29" s="302"/>
      <c r="B29" s="257"/>
      <c r="C29" s="260"/>
      <c r="D29" s="55">
        <v>158</v>
      </c>
      <c r="E29" s="74" t="s">
        <v>691</v>
      </c>
      <c r="F29" s="3">
        <v>23</v>
      </c>
      <c r="G29" s="145">
        <v>0</v>
      </c>
    </row>
    <row r="30" spans="1:7" ht="19.5" customHeight="1">
      <c r="A30" s="302"/>
      <c r="B30" s="257"/>
      <c r="C30" s="260"/>
      <c r="D30" s="55">
        <v>161</v>
      </c>
      <c r="E30" s="74" t="s">
        <v>692</v>
      </c>
      <c r="F30" s="3">
        <v>24</v>
      </c>
      <c r="G30" s="145">
        <v>0</v>
      </c>
    </row>
    <row r="31" spans="1:7" ht="19.5" customHeight="1">
      <c r="A31" s="302"/>
      <c r="B31" s="257"/>
      <c r="C31" s="260"/>
      <c r="D31" s="55">
        <v>162</v>
      </c>
      <c r="E31" s="74" t="s">
        <v>693</v>
      </c>
      <c r="F31" s="3">
        <v>25</v>
      </c>
      <c r="G31" s="145">
        <v>0</v>
      </c>
    </row>
    <row r="32" spans="1:7" ht="19.5" customHeight="1">
      <c r="A32" s="302"/>
      <c r="B32" s="257"/>
      <c r="C32" s="260"/>
      <c r="D32" s="55">
        <v>163</v>
      </c>
      <c r="E32" s="74" t="s">
        <v>694</v>
      </c>
      <c r="F32" s="3">
        <v>26</v>
      </c>
      <c r="G32" s="145">
        <v>0</v>
      </c>
    </row>
    <row r="33" spans="1:7" ht="19.5" customHeight="1">
      <c r="A33" s="302"/>
      <c r="B33" s="257"/>
      <c r="C33" s="260"/>
      <c r="D33" s="55">
        <v>204</v>
      </c>
      <c r="E33" s="74" t="s">
        <v>695</v>
      </c>
      <c r="F33" s="3">
        <v>27</v>
      </c>
      <c r="G33" s="145">
        <v>0</v>
      </c>
    </row>
    <row r="34" spans="1:7" ht="19.5" customHeight="1">
      <c r="A34" s="302"/>
      <c r="B34" s="257"/>
      <c r="C34" s="260"/>
      <c r="D34" s="55">
        <v>205</v>
      </c>
      <c r="E34" s="74" t="s">
        <v>696</v>
      </c>
      <c r="F34" s="3">
        <v>28</v>
      </c>
      <c r="G34" s="145">
        <v>0</v>
      </c>
    </row>
    <row r="35" spans="1:7" ht="19.5" customHeight="1">
      <c r="A35" s="302"/>
      <c r="B35" s="257"/>
      <c r="C35" s="260"/>
      <c r="D35" s="55" t="s">
        <v>250</v>
      </c>
      <c r="E35" s="74" t="s">
        <v>697</v>
      </c>
      <c r="F35" s="3">
        <v>29</v>
      </c>
      <c r="G35" s="145">
        <v>0</v>
      </c>
    </row>
    <row r="36" spans="1:7" ht="19.5" customHeight="1">
      <c r="A36" s="302"/>
      <c r="B36" s="257"/>
      <c r="C36" s="260"/>
      <c r="D36" s="54" t="s">
        <v>528</v>
      </c>
      <c r="E36" s="74" t="s">
        <v>698</v>
      </c>
      <c r="F36" s="3">
        <v>30</v>
      </c>
      <c r="G36" s="145">
        <v>0</v>
      </c>
    </row>
    <row r="37" spans="1:7" ht="19.5" customHeight="1">
      <c r="A37" s="302"/>
      <c r="B37" s="257"/>
      <c r="C37" s="260"/>
      <c r="D37" s="55" t="s">
        <v>480</v>
      </c>
      <c r="E37" s="74" t="s">
        <v>699</v>
      </c>
      <c r="F37" s="3">
        <v>31</v>
      </c>
      <c r="G37" s="145">
        <v>0</v>
      </c>
    </row>
    <row r="38" spans="1:7" ht="19.5" customHeight="1">
      <c r="A38" s="302"/>
      <c r="B38" s="257"/>
      <c r="C38" s="260"/>
      <c r="D38" s="55" t="s">
        <v>529</v>
      </c>
      <c r="E38" s="74" t="s">
        <v>700</v>
      </c>
      <c r="F38" s="3">
        <v>32</v>
      </c>
      <c r="G38" s="145">
        <v>0</v>
      </c>
    </row>
    <row r="39" spans="1:7" ht="19.5" customHeight="1">
      <c r="A39" s="302"/>
      <c r="B39" s="257"/>
      <c r="C39" s="260"/>
      <c r="D39" s="55" t="s">
        <v>251</v>
      </c>
      <c r="E39" s="74" t="s">
        <v>701</v>
      </c>
      <c r="F39" s="3">
        <v>33</v>
      </c>
      <c r="G39" s="145">
        <v>0</v>
      </c>
    </row>
    <row r="40" spans="1:7" ht="19.5" customHeight="1">
      <c r="A40" s="302"/>
      <c r="B40" s="257"/>
      <c r="C40" s="260"/>
      <c r="D40" s="55">
        <v>290</v>
      </c>
      <c r="E40" s="74" t="s">
        <v>702</v>
      </c>
      <c r="F40" s="3">
        <v>34</v>
      </c>
      <c r="G40" s="145">
        <v>0</v>
      </c>
    </row>
    <row r="41" spans="1:7" ht="19.5" customHeight="1">
      <c r="A41" s="302"/>
      <c r="B41" s="257"/>
      <c r="C41" s="261"/>
      <c r="D41" s="55">
        <v>291</v>
      </c>
      <c r="E41" s="74" t="s">
        <v>703</v>
      </c>
      <c r="F41" s="3">
        <v>35</v>
      </c>
      <c r="G41" s="145">
        <v>0</v>
      </c>
    </row>
    <row r="42" spans="1:7" ht="19.5" customHeight="1">
      <c r="A42" s="302"/>
      <c r="B42" s="257"/>
      <c r="C42" s="254" t="s">
        <v>530</v>
      </c>
      <c r="D42" s="255"/>
      <c r="E42" s="74" t="s">
        <v>704</v>
      </c>
      <c r="F42" s="3">
        <v>36</v>
      </c>
      <c r="G42" s="145">
        <v>0</v>
      </c>
    </row>
    <row r="43" spans="1:7" ht="19.5" customHeight="1">
      <c r="A43" s="302"/>
      <c r="B43" s="257"/>
      <c r="C43" s="250" t="s">
        <v>531</v>
      </c>
      <c r="D43" s="251"/>
      <c r="E43" s="74" t="s">
        <v>800</v>
      </c>
      <c r="F43" s="3">
        <v>37</v>
      </c>
      <c r="G43" s="145">
        <v>0</v>
      </c>
    </row>
    <row r="44" spans="1:7" ht="19.5" customHeight="1">
      <c r="A44" s="302"/>
      <c r="B44" s="257"/>
      <c r="C44" s="250" t="s">
        <v>532</v>
      </c>
      <c r="D44" s="251"/>
      <c r="E44" s="74" t="s">
        <v>705</v>
      </c>
      <c r="F44" s="3">
        <v>38</v>
      </c>
      <c r="G44" s="145">
        <v>0</v>
      </c>
    </row>
    <row r="45" spans="1:7" ht="19.5" customHeight="1">
      <c r="A45" s="302"/>
      <c r="B45" s="257"/>
      <c r="C45" s="254" t="s">
        <v>444</v>
      </c>
      <c r="D45" s="255"/>
      <c r="E45" s="74" t="s">
        <v>252</v>
      </c>
      <c r="F45" s="3">
        <v>39</v>
      </c>
      <c r="G45" s="145">
        <v>0</v>
      </c>
    </row>
    <row r="46" spans="1:7" ht="30" customHeight="1">
      <c r="A46" s="302"/>
      <c r="B46" s="257"/>
      <c r="C46" s="254" t="s">
        <v>419</v>
      </c>
      <c r="D46" s="255"/>
      <c r="E46" s="74" t="s">
        <v>707</v>
      </c>
      <c r="F46" s="3">
        <v>40</v>
      </c>
      <c r="G46" s="145">
        <v>0</v>
      </c>
    </row>
    <row r="47" spans="1:7" ht="19.5" customHeight="1">
      <c r="A47" s="302"/>
      <c r="B47" s="257"/>
      <c r="C47" s="254" t="s">
        <v>706</v>
      </c>
      <c r="D47" s="255"/>
      <c r="E47" s="74" t="s">
        <v>794</v>
      </c>
      <c r="F47" s="3">
        <v>41</v>
      </c>
      <c r="G47" s="145">
        <v>0</v>
      </c>
    </row>
    <row r="48" spans="1:7" ht="19.5" customHeight="1">
      <c r="A48" s="302"/>
      <c r="B48" s="257"/>
      <c r="C48" s="250" t="s">
        <v>533</v>
      </c>
      <c r="D48" s="251"/>
      <c r="E48" s="74" t="s">
        <v>708</v>
      </c>
      <c r="F48" s="3">
        <v>42</v>
      </c>
      <c r="G48" s="145">
        <v>0</v>
      </c>
    </row>
    <row r="49" spans="1:7" ht="19.5" customHeight="1">
      <c r="A49" s="302"/>
      <c r="B49" s="257"/>
      <c r="C49" s="250" t="s">
        <v>817</v>
      </c>
      <c r="D49" s="251"/>
      <c r="E49" s="74" t="s">
        <v>709</v>
      </c>
      <c r="F49" s="3">
        <v>43</v>
      </c>
      <c r="G49" s="145">
        <v>4</v>
      </c>
    </row>
    <row r="50" spans="1:7" ht="19.5" customHeight="1">
      <c r="A50" s="302"/>
      <c r="B50" s="257"/>
      <c r="C50" s="284" t="s">
        <v>494</v>
      </c>
      <c r="D50" s="52" t="s">
        <v>618</v>
      </c>
      <c r="E50" s="74" t="s">
        <v>710</v>
      </c>
      <c r="F50" s="3">
        <v>44</v>
      </c>
      <c r="G50" s="145">
        <v>0</v>
      </c>
    </row>
    <row r="51" spans="1:7" ht="19.5" customHeight="1">
      <c r="A51" s="302"/>
      <c r="B51" s="257"/>
      <c r="C51" s="285"/>
      <c r="D51" s="52" t="s">
        <v>619</v>
      </c>
      <c r="E51" s="74" t="s">
        <v>711</v>
      </c>
      <c r="F51" s="3">
        <v>45</v>
      </c>
      <c r="G51" s="145">
        <v>0</v>
      </c>
    </row>
    <row r="52" spans="1:7" ht="19.5" customHeight="1">
      <c r="A52" s="302"/>
      <c r="B52" s="257"/>
      <c r="C52" s="286" t="s">
        <v>495</v>
      </c>
      <c r="D52" s="52" t="s">
        <v>620</v>
      </c>
      <c r="E52" s="74" t="s">
        <v>712</v>
      </c>
      <c r="F52" s="3">
        <v>46</v>
      </c>
      <c r="G52" s="145">
        <v>1</v>
      </c>
    </row>
    <row r="53" spans="1:7" ht="19.5" customHeight="1">
      <c r="A53" s="302"/>
      <c r="B53" s="257"/>
      <c r="C53" s="287"/>
      <c r="D53" s="52" t="s">
        <v>621</v>
      </c>
      <c r="E53" s="74" t="s">
        <v>713</v>
      </c>
      <c r="F53" s="3">
        <v>47</v>
      </c>
      <c r="G53" s="145">
        <v>0</v>
      </c>
    </row>
    <row r="54" spans="1:7" ht="19.5" customHeight="1">
      <c r="A54" s="302"/>
      <c r="B54" s="257"/>
      <c r="C54" s="287"/>
      <c r="D54" s="52" t="s">
        <v>622</v>
      </c>
      <c r="E54" s="74" t="s">
        <v>714</v>
      </c>
      <c r="F54" s="3">
        <v>48</v>
      </c>
      <c r="G54" s="145">
        <v>0</v>
      </c>
    </row>
    <row r="55" spans="1:7" ht="19.5" customHeight="1">
      <c r="A55" s="302"/>
      <c r="B55" s="257"/>
      <c r="C55" s="288"/>
      <c r="D55" s="52" t="s">
        <v>623</v>
      </c>
      <c r="E55" s="74" t="s">
        <v>715</v>
      </c>
      <c r="F55" s="3">
        <v>49</v>
      </c>
      <c r="G55" s="145">
        <v>0</v>
      </c>
    </row>
    <row r="56" spans="1:7" ht="19.5" customHeight="1">
      <c r="A56" s="302"/>
      <c r="B56" s="257"/>
      <c r="C56" s="250" t="s">
        <v>572</v>
      </c>
      <c r="D56" s="251"/>
      <c r="E56" s="74" t="s">
        <v>716</v>
      </c>
      <c r="F56" s="3">
        <v>50</v>
      </c>
      <c r="G56" s="145">
        <v>0</v>
      </c>
    </row>
    <row r="57" spans="1:7" ht="28.5" customHeight="1">
      <c r="A57" s="302"/>
      <c r="B57" s="257"/>
      <c r="C57" s="250" t="s">
        <v>497</v>
      </c>
      <c r="D57" s="251"/>
      <c r="E57" s="74" t="s">
        <v>717</v>
      </c>
      <c r="F57" s="3">
        <v>51</v>
      </c>
      <c r="G57" s="145">
        <v>0</v>
      </c>
    </row>
    <row r="58" spans="1:7" ht="19.5" customHeight="1">
      <c r="A58" s="302"/>
      <c r="B58" s="257"/>
      <c r="C58" s="259" t="s">
        <v>535</v>
      </c>
      <c r="D58" s="54" t="s">
        <v>536</v>
      </c>
      <c r="E58" s="74" t="s">
        <v>718</v>
      </c>
      <c r="F58" s="3">
        <v>52</v>
      </c>
      <c r="G58" s="61"/>
    </row>
    <row r="59" spans="1:7" ht="19.5" customHeight="1">
      <c r="A59" s="302"/>
      <c r="B59" s="257"/>
      <c r="C59" s="260"/>
      <c r="D59" s="54" t="s">
        <v>537</v>
      </c>
      <c r="E59" s="74" t="s">
        <v>719</v>
      </c>
      <c r="F59" s="3">
        <v>53</v>
      </c>
      <c r="G59" s="145">
        <v>0</v>
      </c>
    </row>
    <row r="60" spans="1:7" ht="19.5" customHeight="1">
      <c r="A60" s="302"/>
      <c r="B60" s="257"/>
      <c r="C60" s="261"/>
      <c r="D60" s="54" t="s">
        <v>538</v>
      </c>
      <c r="E60" s="74" t="s">
        <v>720</v>
      </c>
      <c r="F60" s="3">
        <v>54</v>
      </c>
      <c r="G60" s="145">
        <v>1</v>
      </c>
    </row>
    <row r="61" spans="1:7" ht="23.25" customHeight="1">
      <c r="A61" s="302"/>
      <c r="B61" s="257"/>
      <c r="C61" s="254" t="s">
        <v>496</v>
      </c>
      <c r="D61" s="255"/>
      <c r="E61" s="74" t="s">
        <v>721</v>
      </c>
      <c r="F61" s="3">
        <v>55</v>
      </c>
      <c r="G61" s="145">
        <v>1</v>
      </c>
    </row>
    <row r="62" spans="1:7" ht="19.5" customHeight="1">
      <c r="A62" s="302"/>
      <c r="B62" s="257"/>
      <c r="C62" s="250" t="s">
        <v>624</v>
      </c>
      <c r="D62" s="251"/>
      <c r="E62" s="74" t="s">
        <v>722</v>
      </c>
      <c r="F62" s="3">
        <v>56</v>
      </c>
      <c r="G62" s="146"/>
    </row>
    <row r="63" spans="1:7" ht="19.5" customHeight="1">
      <c r="A63" s="302"/>
      <c r="B63" s="257"/>
      <c r="C63" s="250" t="s">
        <v>539</v>
      </c>
      <c r="D63" s="251"/>
      <c r="E63" s="74" t="s">
        <v>723</v>
      </c>
      <c r="F63" s="3">
        <v>57</v>
      </c>
      <c r="G63" s="146"/>
    </row>
    <row r="64" spans="1:7" ht="19.5" customHeight="1">
      <c r="A64" s="302"/>
      <c r="B64" s="257"/>
      <c r="C64" s="250" t="s">
        <v>540</v>
      </c>
      <c r="D64" s="251"/>
      <c r="E64" s="74" t="s">
        <v>724</v>
      </c>
      <c r="F64" s="3">
        <v>58</v>
      </c>
      <c r="G64" s="145">
        <v>4</v>
      </c>
    </row>
    <row r="65" spans="1:7" ht="19.5" customHeight="1">
      <c r="A65" s="302"/>
      <c r="B65" s="257"/>
      <c r="C65" s="250" t="s">
        <v>539</v>
      </c>
      <c r="D65" s="251"/>
      <c r="E65" s="74" t="s">
        <v>725</v>
      </c>
      <c r="F65" s="3">
        <v>59</v>
      </c>
      <c r="G65" s="145">
        <v>4</v>
      </c>
    </row>
    <row r="66" spans="1:7" ht="19.5" customHeight="1">
      <c r="A66" s="302"/>
      <c r="B66" s="257"/>
      <c r="C66" s="254" t="s">
        <v>625</v>
      </c>
      <c r="D66" s="255"/>
      <c r="E66" s="74" t="s">
        <v>726</v>
      </c>
      <c r="F66" s="3">
        <v>60</v>
      </c>
      <c r="G66" s="146"/>
    </row>
    <row r="67" spans="1:7" ht="19.5" customHeight="1">
      <c r="A67" s="302"/>
      <c r="B67" s="257"/>
      <c r="C67" s="250" t="s">
        <v>539</v>
      </c>
      <c r="D67" s="251"/>
      <c r="E67" s="74" t="s">
        <v>727</v>
      </c>
      <c r="F67" s="3">
        <v>61</v>
      </c>
      <c r="G67" s="146"/>
    </row>
    <row r="68" spans="1:7" ht="28.5" customHeight="1">
      <c r="A68" s="302"/>
      <c r="B68" s="257"/>
      <c r="C68" s="254" t="s">
        <v>799</v>
      </c>
      <c r="D68" s="255"/>
      <c r="E68" s="75" t="s">
        <v>253</v>
      </c>
      <c r="F68" s="3">
        <v>62</v>
      </c>
      <c r="G68" s="145">
        <v>0</v>
      </c>
    </row>
    <row r="69" spans="1:7" ht="19.5" customHeight="1">
      <c r="A69" s="302"/>
      <c r="B69" s="257"/>
      <c r="C69" s="254" t="s">
        <v>626</v>
      </c>
      <c r="D69" s="255"/>
      <c r="E69" s="74" t="s">
        <v>254</v>
      </c>
      <c r="F69" s="3">
        <v>63</v>
      </c>
      <c r="G69" s="146"/>
    </row>
    <row r="70" spans="1:7" ht="19.5" customHeight="1">
      <c r="A70" s="302"/>
      <c r="B70" s="257"/>
      <c r="C70" s="250" t="s">
        <v>539</v>
      </c>
      <c r="D70" s="251"/>
      <c r="E70" s="74" t="s">
        <v>255</v>
      </c>
      <c r="F70" s="3">
        <v>64</v>
      </c>
      <c r="G70" s="146"/>
    </row>
    <row r="71" spans="1:7" ht="28.5" customHeight="1">
      <c r="A71" s="302"/>
      <c r="B71" s="257"/>
      <c r="C71" s="282" t="s">
        <v>728</v>
      </c>
      <c r="D71" s="282"/>
      <c r="E71" s="116" t="s">
        <v>256</v>
      </c>
      <c r="F71" s="3">
        <v>65</v>
      </c>
      <c r="G71" s="145">
        <v>0</v>
      </c>
    </row>
    <row r="72" spans="1:7" ht="19.5" customHeight="1">
      <c r="A72" s="302"/>
      <c r="B72" s="257"/>
      <c r="C72" s="250" t="s">
        <v>729</v>
      </c>
      <c r="D72" s="251"/>
      <c r="E72" s="119" t="s">
        <v>257</v>
      </c>
      <c r="F72" s="3">
        <v>66</v>
      </c>
      <c r="G72" s="145">
        <v>0</v>
      </c>
    </row>
    <row r="73" spans="1:7" ht="28.5" customHeight="1">
      <c r="A73" s="302"/>
      <c r="B73" s="258"/>
      <c r="C73" s="254" t="s">
        <v>627</v>
      </c>
      <c r="D73" s="255"/>
      <c r="E73" s="75" t="s">
        <v>258</v>
      </c>
      <c r="F73" s="3">
        <v>67</v>
      </c>
      <c r="G73" s="145">
        <v>0</v>
      </c>
    </row>
    <row r="74" spans="1:7" ht="21" customHeight="1">
      <c r="A74" s="302"/>
      <c r="B74" s="275" t="s">
        <v>730</v>
      </c>
      <c r="C74" s="289" t="s">
        <v>628</v>
      </c>
      <c r="D74" s="53" t="s">
        <v>629</v>
      </c>
      <c r="E74" s="74" t="s">
        <v>731</v>
      </c>
      <c r="F74" s="3">
        <v>68</v>
      </c>
      <c r="G74" s="145">
        <v>0</v>
      </c>
    </row>
    <row r="75" spans="1:7" ht="21" customHeight="1">
      <c r="A75" s="302"/>
      <c r="B75" s="276"/>
      <c r="C75" s="290"/>
      <c r="D75" s="53" t="s">
        <v>630</v>
      </c>
      <c r="E75" s="74" t="s">
        <v>732</v>
      </c>
      <c r="F75" s="3">
        <v>69</v>
      </c>
      <c r="G75" s="145">
        <v>0</v>
      </c>
    </row>
    <row r="76" spans="1:7" ht="23.25" customHeight="1">
      <c r="A76" s="315"/>
      <c r="B76" s="277"/>
      <c r="C76" s="291"/>
      <c r="D76" s="53" t="s">
        <v>631</v>
      </c>
      <c r="E76" s="74" t="s">
        <v>429</v>
      </c>
      <c r="F76" s="3">
        <v>70</v>
      </c>
      <c r="G76" s="145">
        <v>0</v>
      </c>
    </row>
    <row r="77" spans="1:7" ht="19.5" customHeight="1">
      <c r="A77" s="292" t="s">
        <v>599</v>
      </c>
      <c r="B77" s="292" t="s">
        <v>805</v>
      </c>
      <c r="C77" s="250" t="s">
        <v>259</v>
      </c>
      <c r="D77" s="251"/>
      <c r="E77" s="74" t="s">
        <v>260</v>
      </c>
      <c r="F77" s="3">
        <v>71</v>
      </c>
      <c r="G77" s="145">
        <v>24</v>
      </c>
    </row>
    <row r="78" spans="1:7" ht="19.5" customHeight="1">
      <c r="A78" s="293"/>
      <c r="B78" s="293"/>
      <c r="C78" s="250" t="s">
        <v>261</v>
      </c>
      <c r="D78" s="251"/>
      <c r="E78" s="74" t="s">
        <v>262</v>
      </c>
      <c r="F78" s="3">
        <v>72</v>
      </c>
      <c r="G78" s="145">
        <v>26</v>
      </c>
    </row>
    <row r="79" spans="1:7" ht="19.5" customHeight="1">
      <c r="A79" s="293"/>
      <c r="B79" s="293"/>
      <c r="C79" s="259" t="s">
        <v>603</v>
      </c>
      <c r="D79" s="54" t="s">
        <v>545</v>
      </c>
      <c r="E79" s="74" t="s">
        <v>263</v>
      </c>
      <c r="F79" s="3">
        <v>73</v>
      </c>
      <c r="G79" s="145">
        <v>21</v>
      </c>
    </row>
    <row r="80" spans="1:7" ht="19.5" customHeight="1">
      <c r="A80" s="293"/>
      <c r="B80" s="293"/>
      <c r="C80" s="260"/>
      <c r="D80" s="54" t="s">
        <v>264</v>
      </c>
      <c r="E80" s="74" t="s">
        <v>265</v>
      </c>
      <c r="F80" s="3">
        <v>74</v>
      </c>
      <c r="G80" s="145">
        <v>0</v>
      </c>
    </row>
    <row r="81" spans="1:7" ht="28.5" customHeight="1">
      <c r="A81" s="293"/>
      <c r="B81" s="293"/>
      <c r="C81" s="260"/>
      <c r="D81" s="52" t="s">
        <v>632</v>
      </c>
      <c r="E81" s="74" t="s">
        <v>266</v>
      </c>
      <c r="F81" s="3">
        <v>75</v>
      </c>
      <c r="G81" s="145">
        <v>5</v>
      </c>
    </row>
    <row r="82" spans="1:7" ht="28.5" customHeight="1">
      <c r="A82" s="293"/>
      <c r="B82" s="293"/>
      <c r="C82" s="260"/>
      <c r="D82" s="52" t="s">
        <v>633</v>
      </c>
      <c r="E82" s="74" t="s">
        <v>267</v>
      </c>
      <c r="F82" s="3">
        <v>76</v>
      </c>
      <c r="G82" s="145">
        <v>7</v>
      </c>
    </row>
    <row r="83" spans="1:7" ht="28.5" customHeight="1">
      <c r="A83" s="293"/>
      <c r="B83" s="293"/>
      <c r="C83" s="260"/>
      <c r="D83" s="52" t="s">
        <v>634</v>
      </c>
      <c r="E83" s="74" t="s">
        <v>268</v>
      </c>
      <c r="F83" s="3">
        <v>77</v>
      </c>
      <c r="G83" s="145">
        <v>0</v>
      </c>
    </row>
    <row r="84" spans="1:7" ht="28.5" customHeight="1">
      <c r="A84" s="293"/>
      <c r="B84" s="293"/>
      <c r="C84" s="260"/>
      <c r="D84" s="52" t="s">
        <v>635</v>
      </c>
      <c r="E84" s="74" t="s">
        <v>269</v>
      </c>
      <c r="F84" s="3">
        <v>78</v>
      </c>
      <c r="G84" s="145">
        <v>0</v>
      </c>
    </row>
    <row r="85" spans="1:7" ht="28.5" customHeight="1">
      <c r="A85" s="293"/>
      <c r="B85" s="293"/>
      <c r="C85" s="261"/>
      <c r="D85" s="52" t="s">
        <v>636</v>
      </c>
      <c r="E85" s="74" t="s">
        <v>270</v>
      </c>
      <c r="F85" s="3">
        <v>79</v>
      </c>
      <c r="G85" s="145">
        <v>0</v>
      </c>
    </row>
    <row r="86" spans="1:7" ht="19.5" customHeight="1">
      <c r="A86" s="293"/>
      <c r="B86" s="293"/>
      <c r="C86" s="259" t="s">
        <v>271</v>
      </c>
      <c r="D86" s="54" t="s">
        <v>541</v>
      </c>
      <c r="E86" s="74" t="s">
        <v>272</v>
      </c>
      <c r="F86" s="3">
        <v>80</v>
      </c>
      <c r="G86" s="145">
        <v>0</v>
      </c>
    </row>
    <row r="87" spans="1:7" ht="19.5" customHeight="1">
      <c r="A87" s="293"/>
      <c r="B87" s="293"/>
      <c r="C87" s="260"/>
      <c r="D87" s="54" t="s">
        <v>542</v>
      </c>
      <c r="E87" s="74" t="s">
        <v>273</v>
      </c>
      <c r="F87" s="3">
        <v>81</v>
      </c>
      <c r="G87" s="145">
        <v>0</v>
      </c>
    </row>
    <row r="88" spans="1:7" ht="28.5" customHeight="1">
      <c r="A88" s="293"/>
      <c r="B88" s="293"/>
      <c r="C88" s="260"/>
      <c r="D88" s="54" t="s">
        <v>500</v>
      </c>
      <c r="E88" s="74" t="s">
        <v>274</v>
      </c>
      <c r="F88" s="3">
        <v>82</v>
      </c>
      <c r="G88" s="145">
        <v>0</v>
      </c>
    </row>
    <row r="89" spans="1:7" ht="19.5" customHeight="1">
      <c r="A89" s="293"/>
      <c r="B89" s="293"/>
      <c r="C89" s="260"/>
      <c r="D89" s="54" t="s">
        <v>473</v>
      </c>
      <c r="E89" s="74" t="s">
        <v>275</v>
      </c>
      <c r="F89" s="3">
        <v>83</v>
      </c>
      <c r="G89" s="145">
        <v>0</v>
      </c>
    </row>
    <row r="90" spans="1:7" ht="19.5" customHeight="1">
      <c r="A90" s="293"/>
      <c r="B90" s="293"/>
      <c r="C90" s="260"/>
      <c r="D90" s="54" t="s">
        <v>637</v>
      </c>
      <c r="E90" s="74" t="s">
        <v>396</v>
      </c>
      <c r="F90" s="3">
        <v>84</v>
      </c>
      <c r="G90" s="145">
        <v>0</v>
      </c>
    </row>
    <row r="91" spans="1:7" ht="29.25" customHeight="1">
      <c r="A91" s="293"/>
      <c r="B91" s="293"/>
      <c r="C91" s="260"/>
      <c r="D91" s="54" t="s">
        <v>667</v>
      </c>
      <c r="E91" s="74" t="s">
        <v>276</v>
      </c>
      <c r="F91" s="3">
        <v>85</v>
      </c>
      <c r="G91" s="145">
        <v>0</v>
      </c>
    </row>
    <row r="92" spans="1:7" ht="19.5" customHeight="1">
      <c r="A92" s="293"/>
      <c r="B92" s="293"/>
      <c r="C92" s="260"/>
      <c r="D92" s="54" t="s">
        <v>543</v>
      </c>
      <c r="E92" s="74" t="s">
        <v>277</v>
      </c>
      <c r="F92" s="3">
        <v>86</v>
      </c>
      <c r="G92" s="145">
        <v>0</v>
      </c>
    </row>
    <row r="93" spans="1:7" ht="28.5" customHeight="1">
      <c r="A93" s="293"/>
      <c r="B93" s="293"/>
      <c r="C93" s="260"/>
      <c r="D93" s="54" t="s">
        <v>638</v>
      </c>
      <c r="E93" s="74" t="s">
        <v>377</v>
      </c>
      <c r="F93" s="3">
        <v>87</v>
      </c>
      <c r="G93" s="145">
        <v>5</v>
      </c>
    </row>
    <row r="94" spans="1:7" ht="33.75" customHeight="1">
      <c r="A94" s="293"/>
      <c r="B94" s="293"/>
      <c r="C94" s="260"/>
      <c r="D94" s="56" t="s">
        <v>639</v>
      </c>
      <c r="E94" s="74" t="s">
        <v>278</v>
      </c>
      <c r="F94" s="3">
        <v>88</v>
      </c>
      <c r="G94" s="145">
        <v>0</v>
      </c>
    </row>
    <row r="95" spans="1:7" ht="19.5" customHeight="1">
      <c r="A95" s="293"/>
      <c r="B95" s="293"/>
      <c r="C95" s="261"/>
      <c r="D95" s="54" t="s">
        <v>544</v>
      </c>
      <c r="E95" s="74" t="s">
        <v>385</v>
      </c>
      <c r="F95" s="3">
        <v>89</v>
      </c>
      <c r="G95" s="145">
        <v>0</v>
      </c>
    </row>
    <row r="96" spans="1:7" ht="19.5" customHeight="1">
      <c r="A96" s="293"/>
      <c r="B96" s="293"/>
      <c r="C96" s="254" t="s">
        <v>534</v>
      </c>
      <c r="D96" s="255"/>
      <c r="E96" s="74" t="s">
        <v>279</v>
      </c>
      <c r="F96" s="3">
        <v>90</v>
      </c>
      <c r="G96" s="145">
        <v>8</v>
      </c>
    </row>
    <row r="97" spans="1:7" ht="28.5" customHeight="1">
      <c r="A97" s="293"/>
      <c r="B97" s="293"/>
      <c r="C97" s="259" t="s">
        <v>801</v>
      </c>
      <c r="D97" s="52" t="s">
        <v>642</v>
      </c>
      <c r="E97" s="74" t="s">
        <v>280</v>
      </c>
      <c r="F97" s="3">
        <v>91</v>
      </c>
      <c r="G97" s="145">
        <v>0</v>
      </c>
    </row>
    <row r="98" spans="1:7" ht="28.5" customHeight="1">
      <c r="A98" s="293"/>
      <c r="B98" s="293"/>
      <c r="C98" s="260"/>
      <c r="D98" s="52" t="s">
        <v>643</v>
      </c>
      <c r="E98" s="74" t="s">
        <v>281</v>
      </c>
      <c r="F98" s="3">
        <v>92</v>
      </c>
      <c r="G98" s="145">
        <v>0</v>
      </c>
    </row>
    <row r="99" spans="1:7" ht="28.5" customHeight="1">
      <c r="A99" s="293"/>
      <c r="B99" s="293"/>
      <c r="C99" s="260"/>
      <c r="D99" s="52" t="s">
        <v>454</v>
      </c>
      <c r="E99" s="74" t="s">
        <v>282</v>
      </c>
      <c r="F99" s="3">
        <v>93</v>
      </c>
      <c r="G99" s="145">
        <v>0</v>
      </c>
    </row>
    <row r="100" spans="1:7" ht="28.5" customHeight="1">
      <c r="A100" s="293"/>
      <c r="B100" s="293"/>
      <c r="C100" s="260"/>
      <c r="D100" s="52" t="s">
        <v>644</v>
      </c>
      <c r="E100" s="74" t="s">
        <v>283</v>
      </c>
      <c r="F100" s="3">
        <v>94</v>
      </c>
      <c r="G100" s="145">
        <v>0</v>
      </c>
    </row>
    <row r="101" spans="1:7" ht="19.5" customHeight="1">
      <c r="A101" s="293"/>
      <c r="B101" s="293"/>
      <c r="C101" s="261"/>
      <c r="D101" s="52" t="s">
        <v>645</v>
      </c>
      <c r="E101" s="74" t="s">
        <v>284</v>
      </c>
      <c r="F101" s="3">
        <v>95</v>
      </c>
      <c r="G101" s="145">
        <v>0</v>
      </c>
    </row>
    <row r="102" spans="1:7" ht="37.5" customHeight="1">
      <c r="A102" s="293"/>
      <c r="B102" s="293"/>
      <c r="C102" s="254" t="s">
        <v>285</v>
      </c>
      <c r="D102" s="255"/>
      <c r="E102" s="74" t="s">
        <v>286</v>
      </c>
      <c r="F102" s="3">
        <v>96</v>
      </c>
      <c r="G102" s="145">
        <v>68</v>
      </c>
    </row>
    <row r="103" spans="1:7" ht="19.5" customHeight="1">
      <c r="A103" s="293"/>
      <c r="B103" s="293"/>
      <c r="C103" s="254" t="s">
        <v>287</v>
      </c>
      <c r="D103" s="255"/>
      <c r="E103" s="74" t="s">
        <v>288</v>
      </c>
      <c r="F103" s="3">
        <v>97</v>
      </c>
      <c r="G103" s="145">
        <v>0</v>
      </c>
    </row>
    <row r="104" spans="1:7" ht="28.5" customHeight="1">
      <c r="A104" s="293"/>
      <c r="B104" s="293"/>
      <c r="C104" s="254" t="s">
        <v>289</v>
      </c>
      <c r="D104" s="255"/>
      <c r="E104" s="74" t="s">
        <v>290</v>
      </c>
      <c r="F104" s="3">
        <v>98</v>
      </c>
      <c r="G104" s="145">
        <v>11</v>
      </c>
    </row>
    <row r="105" spans="1:7" ht="19.5" customHeight="1">
      <c r="A105" s="293"/>
      <c r="B105" s="294"/>
      <c r="C105" s="254" t="s">
        <v>646</v>
      </c>
      <c r="D105" s="255"/>
      <c r="E105" s="74" t="s">
        <v>291</v>
      </c>
      <c r="F105" s="3">
        <v>99</v>
      </c>
      <c r="G105" s="145">
        <v>0</v>
      </c>
    </row>
    <row r="106" spans="1:7" ht="28.5" customHeight="1">
      <c r="A106" s="293"/>
      <c r="B106" s="292" t="s">
        <v>546</v>
      </c>
      <c r="C106" s="254" t="s">
        <v>802</v>
      </c>
      <c r="D106" s="255"/>
      <c r="E106" s="74" t="s">
        <v>733</v>
      </c>
      <c r="F106" s="3">
        <v>100</v>
      </c>
      <c r="G106" s="61"/>
    </row>
    <row r="107" spans="1:7" ht="19.5" customHeight="1">
      <c r="A107" s="293"/>
      <c r="B107" s="293"/>
      <c r="C107" s="254" t="s">
        <v>455</v>
      </c>
      <c r="D107" s="255"/>
      <c r="E107" s="74" t="s">
        <v>734</v>
      </c>
      <c r="F107" s="3">
        <v>101</v>
      </c>
      <c r="G107" s="61"/>
    </row>
    <row r="108" spans="1:7" ht="19.5" customHeight="1">
      <c r="A108" s="293"/>
      <c r="B108" s="293"/>
      <c r="C108" s="250" t="s">
        <v>601</v>
      </c>
      <c r="D108" s="295"/>
      <c r="E108" s="74" t="s">
        <v>735</v>
      </c>
      <c r="F108" s="3">
        <v>102</v>
      </c>
      <c r="G108" s="61"/>
    </row>
    <row r="109" spans="1:7" ht="19.5" customHeight="1">
      <c r="A109" s="293"/>
      <c r="B109" s="293"/>
      <c r="C109" s="254" t="s">
        <v>547</v>
      </c>
      <c r="D109" s="255"/>
      <c r="E109" s="74" t="s">
        <v>736</v>
      </c>
      <c r="F109" s="3">
        <v>103</v>
      </c>
      <c r="G109" s="61"/>
    </row>
    <row r="110" spans="1:7" ht="19.5" customHeight="1">
      <c r="A110" s="293"/>
      <c r="B110" s="293"/>
      <c r="C110" s="259" t="s">
        <v>603</v>
      </c>
      <c r="D110" s="52" t="s">
        <v>653</v>
      </c>
      <c r="E110" s="74" t="s">
        <v>737</v>
      </c>
      <c r="F110" s="3">
        <v>104</v>
      </c>
      <c r="G110" s="61"/>
    </row>
    <row r="111" spans="1:7" ht="19.5" customHeight="1">
      <c r="A111" s="293"/>
      <c r="B111" s="293"/>
      <c r="C111" s="260"/>
      <c r="D111" s="52" t="s">
        <v>498</v>
      </c>
      <c r="E111" s="74" t="s">
        <v>430</v>
      </c>
      <c r="F111" s="3">
        <v>105</v>
      </c>
      <c r="G111" s="61"/>
    </row>
    <row r="112" spans="1:7" ht="19.5" customHeight="1">
      <c r="A112" s="293"/>
      <c r="B112" s="293"/>
      <c r="C112" s="261"/>
      <c r="D112" s="52" t="s">
        <v>499</v>
      </c>
      <c r="E112" s="74" t="s">
        <v>431</v>
      </c>
      <c r="F112" s="3">
        <v>106</v>
      </c>
      <c r="G112" s="61"/>
    </row>
    <row r="113" spans="1:7" ht="19.5" customHeight="1">
      <c r="A113" s="293"/>
      <c r="B113" s="293"/>
      <c r="C113" s="254" t="s">
        <v>654</v>
      </c>
      <c r="D113" s="255"/>
      <c r="E113" s="74" t="s">
        <v>738</v>
      </c>
      <c r="F113" s="3">
        <v>107</v>
      </c>
      <c r="G113" s="61"/>
    </row>
    <row r="114" spans="1:7" ht="19.5" customHeight="1">
      <c r="A114" s="293"/>
      <c r="B114" s="293"/>
      <c r="C114" s="259" t="s">
        <v>425</v>
      </c>
      <c r="D114" s="51" t="s">
        <v>657</v>
      </c>
      <c r="E114" s="74" t="s">
        <v>739</v>
      </c>
      <c r="F114" s="3">
        <v>108</v>
      </c>
      <c r="G114" s="61"/>
    </row>
    <row r="115" spans="1:7" ht="19.5" customHeight="1">
      <c r="A115" s="293"/>
      <c r="B115" s="293"/>
      <c r="C115" s="260"/>
      <c r="D115" s="51" t="s">
        <v>658</v>
      </c>
      <c r="E115" s="74" t="s">
        <v>740</v>
      </c>
      <c r="F115" s="3">
        <v>109</v>
      </c>
      <c r="G115" s="61"/>
    </row>
    <row r="116" spans="1:7" ht="19.5" customHeight="1">
      <c r="A116" s="293"/>
      <c r="B116" s="293"/>
      <c r="C116" s="260"/>
      <c r="D116" s="51" t="s">
        <v>659</v>
      </c>
      <c r="E116" s="74" t="s">
        <v>741</v>
      </c>
      <c r="F116" s="3">
        <v>110</v>
      </c>
      <c r="G116" s="61"/>
    </row>
    <row r="117" spans="1:7" ht="19.5" customHeight="1">
      <c r="A117" s="293"/>
      <c r="B117" s="293"/>
      <c r="C117" s="260"/>
      <c r="D117" s="51" t="s">
        <v>661</v>
      </c>
      <c r="E117" s="74" t="s">
        <v>742</v>
      </c>
      <c r="F117" s="3">
        <v>111</v>
      </c>
      <c r="G117" s="61"/>
    </row>
    <row r="118" spans="1:7" ht="19.5" customHeight="1">
      <c r="A118" s="293"/>
      <c r="B118" s="293"/>
      <c r="C118" s="260"/>
      <c r="D118" s="51" t="s">
        <v>662</v>
      </c>
      <c r="E118" s="74" t="s">
        <v>743</v>
      </c>
      <c r="F118" s="3">
        <v>112</v>
      </c>
      <c r="G118" s="61"/>
    </row>
    <row r="119" spans="1:7" ht="19.5" customHeight="1">
      <c r="A119" s="293"/>
      <c r="B119" s="293"/>
      <c r="C119" s="260"/>
      <c r="D119" s="51" t="s">
        <v>744</v>
      </c>
      <c r="E119" s="74" t="s">
        <v>745</v>
      </c>
      <c r="F119" s="3">
        <v>113</v>
      </c>
      <c r="G119" s="61"/>
    </row>
    <row r="120" spans="1:7" ht="19.5" customHeight="1">
      <c r="A120" s="293"/>
      <c r="B120" s="293"/>
      <c r="C120" s="261"/>
      <c r="D120" s="51" t="s">
        <v>660</v>
      </c>
      <c r="E120" s="74" t="s">
        <v>746</v>
      </c>
      <c r="F120" s="3">
        <v>114</v>
      </c>
      <c r="G120" s="61"/>
    </row>
    <row r="121" spans="1:7" ht="28.5" customHeight="1">
      <c r="A121" s="293"/>
      <c r="B121" s="293"/>
      <c r="C121" s="259" t="s">
        <v>663</v>
      </c>
      <c r="D121" s="51" t="s">
        <v>474</v>
      </c>
      <c r="E121" s="74" t="s">
        <v>747</v>
      </c>
      <c r="F121" s="3">
        <v>115</v>
      </c>
      <c r="G121" s="61"/>
    </row>
    <row r="122" spans="1:7" ht="28.5" customHeight="1">
      <c r="A122" s="293"/>
      <c r="B122" s="293"/>
      <c r="C122" s="260"/>
      <c r="D122" s="51" t="s">
        <v>426</v>
      </c>
      <c r="E122" s="74" t="s">
        <v>292</v>
      </c>
      <c r="F122" s="3">
        <v>116</v>
      </c>
      <c r="G122" s="61"/>
    </row>
    <row r="123" spans="1:7" ht="19.5" customHeight="1">
      <c r="A123" s="293"/>
      <c r="B123" s="293"/>
      <c r="C123" s="260"/>
      <c r="D123" s="51" t="s">
        <v>475</v>
      </c>
      <c r="E123" s="74" t="s">
        <v>293</v>
      </c>
      <c r="F123" s="3">
        <v>117</v>
      </c>
      <c r="G123" s="61"/>
    </row>
    <row r="124" spans="1:7" ht="28.5" customHeight="1">
      <c r="A124" s="293"/>
      <c r="B124" s="293"/>
      <c r="C124" s="260"/>
      <c r="D124" s="51" t="s">
        <v>476</v>
      </c>
      <c r="E124" s="74" t="s">
        <v>320</v>
      </c>
      <c r="F124" s="3">
        <v>118</v>
      </c>
      <c r="G124" s="61"/>
    </row>
    <row r="125" spans="1:7" ht="41.25" customHeight="1">
      <c r="A125" s="293"/>
      <c r="B125" s="294"/>
      <c r="C125" s="261"/>
      <c r="D125" s="51" t="s">
        <v>665</v>
      </c>
      <c r="E125" s="74" t="s">
        <v>294</v>
      </c>
      <c r="F125" s="3">
        <v>119</v>
      </c>
      <c r="G125" s="61"/>
    </row>
    <row r="126" spans="1:7" ht="19.5" customHeight="1">
      <c r="A126" s="293"/>
      <c r="B126" s="272" t="s">
        <v>477</v>
      </c>
      <c r="C126" s="254" t="s">
        <v>478</v>
      </c>
      <c r="D126" s="255"/>
      <c r="E126" s="75" t="s">
        <v>295</v>
      </c>
      <c r="F126" s="3">
        <v>120</v>
      </c>
      <c r="G126" s="145">
        <v>43</v>
      </c>
    </row>
    <row r="127" spans="1:7" ht="31.5" customHeight="1">
      <c r="A127" s="293"/>
      <c r="B127" s="273"/>
      <c r="C127" s="254" t="s">
        <v>296</v>
      </c>
      <c r="D127" s="255"/>
      <c r="E127" s="75" t="s">
        <v>297</v>
      </c>
      <c r="F127" s="3">
        <v>121</v>
      </c>
      <c r="G127" s="145">
        <v>55</v>
      </c>
    </row>
    <row r="128" spans="1:7" ht="27.75" customHeight="1">
      <c r="A128" s="294"/>
      <c r="B128" s="274"/>
      <c r="C128" s="254" t="s">
        <v>443</v>
      </c>
      <c r="D128" s="255"/>
      <c r="E128" s="75" t="s">
        <v>442</v>
      </c>
      <c r="F128" s="3">
        <v>122</v>
      </c>
      <c r="G128" s="145">
        <v>0</v>
      </c>
    </row>
    <row r="129" spans="1:7" ht="19.5" customHeight="1">
      <c r="A129" s="292" t="s">
        <v>599</v>
      </c>
      <c r="B129" s="296" t="s">
        <v>647</v>
      </c>
      <c r="C129" s="254" t="s">
        <v>666</v>
      </c>
      <c r="D129" s="255"/>
      <c r="E129" s="74" t="s">
        <v>748</v>
      </c>
      <c r="F129" s="3">
        <v>123</v>
      </c>
      <c r="G129" s="145">
        <v>0</v>
      </c>
    </row>
    <row r="130" spans="1:7" ht="19.5" customHeight="1">
      <c r="A130" s="293"/>
      <c r="B130" s="297"/>
      <c r="C130" s="259" t="s">
        <v>603</v>
      </c>
      <c r="D130" s="55" t="s">
        <v>445</v>
      </c>
      <c r="E130" s="74" t="s">
        <v>749</v>
      </c>
      <c r="F130" s="3">
        <v>124</v>
      </c>
      <c r="G130" s="145">
        <v>0</v>
      </c>
    </row>
    <row r="131" spans="1:7" ht="19.5" customHeight="1">
      <c r="A131" s="293"/>
      <c r="B131" s="297"/>
      <c r="C131" s="260"/>
      <c r="D131" s="53" t="s">
        <v>374</v>
      </c>
      <c r="E131" s="74" t="s">
        <v>750</v>
      </c>
      <c r="F131" s="3">
        <v>125</v>
      </c>
      <c r="G131" s="145">
        <v>0</v>
      </c>
    </row>
    <row r="132" spans="1:7" ht="30" customHeight="1">
      <c r="A132" s="293"/>
      <c r="B132" s="297"/>
      <c r="C132" s="261"/>
      <c r="D132" s="180" t="s">
        <v>373</v>
      </c>
      <c r="E132" s="74" t="s">
        <v>375</v>
      </c>
      <c r="F132" s="3">
        <v>126</v>
      </c>
      <c r="G132" s="145">
        <v>0</v>
      </c>
    </row>
    <row r="133" spans="1:7" ht="28.5" customHeight="1">
      <c r="A133" s="293"/>
      <c r="B133" s="297"/>
      <c r="C133" s="254" t="s">
        <v>815</v>
      </c>
      <c r="D133" s="255"/>
      <c r="E133" s="74" t="s">
        <v>298</v>
      </c>
      <c r="F133" s="3">
        <v>127</v>
      </c>
      <c r="G133" s="145">
        <v>1</v>
      </c>
    </row>
    <row r="134" spans="1:7" ht="28.5" customHeight="1">
      <c r="A134" s="293"/>
      <c r="B134" s="297"/>
      <c r="C134" s="254" t="s">
        <v>483</v>
      </c>
      <c r="D134" s="255"/>
      <c r="E134" s="74" t="s">
        <v>299</v>
      </c>
      <c r="F134" s="3">
        <v>128</v>
      </c>
      <c r="G134" s="145">
        <v>1</v>
      </c>
    </row>
    <row r="135" spans="1:7" ht="19.5" customHeight="1">
      <c r="A135" s="293"/>
      <c r="B135" s="297"/>
      <c r="C135" s="259" t="s">
        <v>376</v>
      </c>
      <c r="D135" s="55" t="s">
        <v>445</v>
      </c>
      <c r="E135" s="74" t="s">
        <v>300</v>
      </c>
      <c r="F135" s="3">
        <v>129</v>
      </c>
      <c r="G135" s="145">
        <v>0</v>
      </c>
    </row>
    <row r="136" spans="1:7" ht="26.25" customHeight="1">
      <c r="A136" s="293"/>
      <c r="B136" s="297"/>
      <c r="C136" s="261"/>
      <c r="D136" s="53" t="s">
        <v>446</v>
      </c>
      <c r="E136" s="74" t="s">
        <v>301</v>
      </c>
      <c r="F136" s="3">
        <v>130</v>
      </c>
      <c r="G136" s="145">
        <v>0</v>
      </c>
    </row>
    <row r="137" spans="1:7" ht="28.5" customHeight="1">
      <c r="A137" s="293"/>
      <c r="B137" s="297"/>
      <c r="C137" s="254" t="s">
        <v>816</v>
      </c>
      <c r="D137" s="255"/>
      <c r="E137" s="74" t="s">
        <v>302</v>
      </c>
      <c r="F137" s="3">
        <v>131</v>
      </c>
      <c r="G137" s="145">
        <v>0</v>
      </c>
    </row>
    <row r="138" spans="1:7" ht="28.5" customHeight="1">
      <c r="A138" s="293"/>
      <c r="B138" s="297"/>
      <c r="C138" s="254" t="s">
        <v>501</v>
      </c>
      <c r="D138" s="255"/>
      <c r="E138" s="74" t="s">
        <v>303</v>
      </c>
      <c r="F138" s="3">
        <v>132</v>
      </c>
      <c r="G138" s="145">
        <v>0</v>
      </c>
    </row>
    <row r="139" spans="1:7" ht="19.5" customHeight="1">
      <c r="A139" s="293"/>
      <c r="B139" s="298"/>
      <c r="C139" s="254" t="s">
        <v>553</v>
      </c>
      <c r="D139" s="255"/>
      <c r="E139" s="74" t="s">
        <v>304</v>
      </c>
      <c r="F139" s="3">
        <v>133</v>
      </c>
      <c r="G139" s="145">
        <v>0</v>
      </c>
    </row>
    <row r="140" spans="1:7" ht="19.5" customHeight="1">
      <c r="A140" s="293"/>
      <c r="B140" s="299" t="s">
        <v>447</v>
      </c>
      <c r="C140" s="250" t="s">
        <v>484</v>
      </c>
      <c r="D140" s="251"/>
      <c r="E140" s="74" t="s">
        <v>751</v>
      </c>
      <c r="F140" s="3">
        <v>134</v>
      </c>
      <c r="G140" s="145">
        <v>1</v>
      </c>
    </row>
    <row r="141" spans="1:7" ht="19.5" customHeight="1">
      <c r="A141" s="293"/>
      <c r="B141" s="300"/>
      <c r="C141" s="250" t="s">
        <v>548</v>
      </c>
      <c r="D141" s="251"/>
      <c r="E141" s="74" t="s">
        <v>752</v>
      </c>
      <c r="F141" s="3">
        <v>135</v>
      </c>
      <c r="G141" s="145">
        <v>0</v>
      </c>
    </row>
    <row r="142" spans="1:7" ht="19.5" customHeight="1">
      <c r="A142" s="293"/>
      <c r="B142" s="300"/>
      <c r="C142" s="250" t="s">
        <v>549</v>
      </c>
      <c r="D142" s="251"/>
      <c r="E142" s="74" t="s">
        <v>753</v>
      </c>
      <c r="F142" s="3">
        <v>136</v>
      </c>
      <c r="G142" s="145">
        <v>1</v>
      </c>
    </row>
    <row r="143" spans="1:7" ht="19.5" customHeight="1">
      <c r="A143" s="293"/>
      <c r="B143" s="300"/>
      <c r="C143" s="250" t="s">
        <v>550</v>
      </c>
      <c r="D143" s="251"/>
      <c r="E143" s="74" t="s">
        <v>754</v>
      </c>
      <c r="F143" s="3">
        <v>137</v>
      </c>
      <c r="G143" s="145">
        <v>1</v>
      </c>
    </row>
    <row r="144" spans="1:7" ht="19.5" customHeight="1">
      <c r="A144" s="293"/>
      <c r="B144" s="300"/>
      <c r="C144" s="250" t="s">
        <v>551</v>
      </c>
      <c r="D144" s="251"/>
      <c r="E144" s="74" t="s">
        <v>755</v>
      </c>
      <c r="F144" s="3">
        <v>138</v>
      </c>
      <c r="G144" s="145">
        <v>0</v>
      </c>
    </row>
    <row r="145" spans="1:7" ht="19.5" customHeight="1">
      <c r="A145" s="293"/>
      <c r="B145" s="300"/>
      <c r="C145" s="250" t="s">
        <v>552</v>
      </c>
      <c r="D145" s="251"/>
      <c r="E145" s="74" t="s">
        <v>756</v>
      </c>
      <c r="F145" s="3">
        <v>139</v>
      </c>
      <c r="G145" s="145">
        <v>0</v>
      </c>
    </row>
    <row r="146" spans="1:7" ht="19.5" customHeight="1">
      <c r="A146" s="294"/>
      <c r="B146" s="301"/>
      <c r="C146" s="250" t="s">
        <v>534</v>
      </c>
      <c r="D146" s="251"/>
      <c r="E146" s="74" t="s">
        <v>757</v>
      </c>
      <c r="F146" s="3">
        <v>140</v>
      </c>
      <c r="G146" s="145">
        <v>0</v>
      </c>
    </row>
    <row r="147" spans="1:7" ht="28.5" customHeight="1">
      <c r="A147" s="305" t="s">
        <v>503</v>
      </c>
      <c r="B147" s="299" t="s">
        <v>664</v>
      </c>
      <c r="C147" s="278" t="s">
        <v>554</v>
      </c>
      <c r="D147" s="279"/>
      <c r="E147" s="76" t="s">
        <v>758</v>
      </c>
      <c r="F147" s="3">
        <v>141</v>
      </c>
      <c r="G147" s="61"/>
    </row>
    <row r="148" spans="1:7" ht="28.5" customHeight="1">
      <c r="A148" s="306"/>
      <c r="B148" s="300"/>
      <c r="C148" s="278" t="s">
        <v>555</v>
      </c>
      <c r="D148" s="279"/>
      <c r="E148" s="76" t="s">
        <v>759</v>
      </c>
      <c r="F148" s="3">
        <v>142</v>
      </c>
      <c r="G148" s="61"/>
    </row>
    <row r="149" spans="1:7" ht="28.5" customHeight="1">
      <c r="A149" s="306"/>
      <c r="B149" s="300"/>
      <c r="C149" s="278" t="s">
        <v>450</v>
      </c>
      <c r="D149" s="279"/>
      <c r="E149" s="76" t="s">
        <v>760</v>
      </c>
      <c r="F149" s="3">
        <v>143</v>
      </c>
      <c r="G149" s="61"/>
    </row>
    <row r="150" spans="1:7" ht="28.5" customHeight="1">
      <c r="A150" s="306"/>
      <c r="B150" s="300"/>
      <c r="C150" s="278" t="s">
        <v>556</v>
      </c>
      <c r="D150" s="279"/>
      <c r="E150" s="76" t="s">
        <v>761</v>
      </c>
      <c r="F150" s="3">
        <v>144</v>
      </c>
      <c r="G150" s="61"/>
    </row>
    <row r="151" spans="1:7" ht="28.5" customHeight="1">
      <c r="A151" s="306"/>
      <c r="B151" s="300"/>
      <c r="C151" s="278" t="s">
        <v>427</v>
      </c>
      <c r="D151" s="279"/>
      <c r="E151" s="76" t="s">
        <v>428</v>
      </c>
      <c r="F151" s="3">
        <v>145</v>
      </c>
      <c r="G151" s="61"/>
    </row>
    <row r="152" spans="1:7" ht="28.5" customHeight="1">
      <c r="A152" s="306"/>
      <c r="B152" s="300"/>
      <c r="C152" s="278" t="s">
        <v>803</v>
      </c>
      <c r="D152" s="279"/>
      <c r="E152" s="106" t="s">
        <v>762</v>
      </c>
      <c r="F152" s="3">
        <v>146</v>
      </c>
      <c r="G152" s="61"/>
    </row>
    <row r="153" spans="1:7" ht="28.5" customHeight="1">
      <c r="A153" s="306"/>
      <c r="B153" s="300"/>
      <c r="C153" s="278" t="s">
        <v>557</v>
      </c>
      <c r="D153" s="279"/>
      <c r="E153" s="76" t="s">
        <v>763</v>
      </c>
      <c r="F153" s="3">
        <v>147</v>
      </c>
      <c r="G153" s="61"/>
    </row>
    <row r="154" spans="1:7" ht="28.5" customHeight="1">
      <c r="A154" s="306"/>
      <c r="B154" s="301"/>
      <c r="C154" s="278" t="s">
        <v>558</v>
      </c>
      <c r="D154" s="279"/>
      <c r="E154" s="76" t="s">
        <v>764</v>
      </c>
      <c r="F154" s="3">
        <v>148</v>
      </c>
      <c r="G154" s="61"/>
    </row>
    <row r="155" spans="1:7" ht="28.5" customHeight="1">
      <c r="A155" s="306"/>
      <c r="B155" s="292" t="s">
        <v>339</v>
      </c>
      <c r="C155" s="278" t="s">
        <v>554</v>
      </c>
      <c r="D155" s="279"/>
      <c r="E155" s="76" t="s">
        <v>305</v>
      </c>
      <c r="F155" s="3">
        <v>149</v>
      </c>
      <c r="G155" s="61"/>
    </row>
    <row r="156" spans="1:7" ht="28.5" customHeight="1">
      <c r="A156" s="306"/>
      <c r="B156" s="293"/>
      <c r="C156" s="278" t="s">
        <v>559</v>
      </c>
      <c r="D156" s="279"/>
      <c r="E156" s="76" t="s">
        <v>306</v>
      </c>
      <c r="F156" s="3">
        <v>150</v>
      </c>
      <c r="G156" s="61"/>
    </row>
    <row r="157" spans="1:7" ht="28.5" customHeight="1">
      <c r="A157" s="306"/>
      <c r="B157" s="293"/>
      <c r="C157" s="278" t="s">
        <v>307</v>
      </c>
      <c r="D157" s="279"/>
      <c r="E157" s="76" t="s">
        <v>308</v>
      </c>
      <c r="F157" s="3">
        <v>151</v>
      </c>
      <c r="G157" s="61"/>
    </row>
    <row r="158" spans="1:7" ht="28.5" customHeight="1">
      <c r="A158" s="306"/>
      <c r="B158" s="293"/>
      <c r="C158" s="278" t="s">
        <v>560</v>
      </c>
      <c r="D158" s="279"/>
      <c r="E158" s="120" t="s">
        <v>309</v>
      </c>
      <c r="F158" s="3">
        <v>152</v>
      </c>
      <c r="G158" s="61"/>
    </row>
    <row r="159" spans="1:7" ht="28.5" customHeight="1">
      <c r="A159" s="306"/>
      <c r="B159" s="293"/>
      <c r="C159" s="278" t="s">
        <v>561</v>
      </c>
      <c r="D159" s="279"/>
      <c r="E159" s="120" t="s">
        <v>310</v>
      </c>
      <c r="F159" s="3">
        <v>153</v>
      </c>
      <c r="G159" s="61"/>
    </row>
    <row r="160" spans="1:7" ht="28.5" customHeight="1">
      <c r="A160" s="307"/>
      <c r="B160" s="294"/>
      <c r="C160" s="278" t="s">
        <v>562</v>
      </c>
      <c r="D160" s="279"/>
      <c r="E160" s="120" t="s">
        <v>311</v>
      </c>
      <c r="F160" s="3">
        <v>154</v>
      </c>
      <c r="G160" s="61"/>
    </row>
    <row r="161" spans="1:7" ht="19.5" customHeight="1">
      <c r="A161" s="308" t="s">
        <v>804</v>
      </c>
      <c r="B161" s="308"/>
      <c r="C161" s="250" t="s">
        <v>456</v>
      </c>
      <c r="D161" s="251"/>
      <c r="E161" s="74" t="s">
        <v>352</v>
      </c>
      <c r="F161" s="3">
        <v>155</v>
      </c>
      <c r="G161" s="145">
        <v>264</v>
      </c>
    </row>
    <row r="162" spans="1:7" ht="19.5" customHeight="1">
      <c r="A162" s="308"/>
      <c r="B162" s="308"/>
      <c r="C162" s="254" t="s">
        <v>312</v>
      </c>
      <c r="D162" s="255"/>
      <c r="E162" s="74" t="s">
        <v>351</v>
      </c>
      <c r="F162" s="3">
        <v>156</v>
      </c>
      <c r="G162" s="145">
        <v>264</v>
      </c>
    </row>
    <row r="163" spans="1:7" ht="28.5" customHeight="1">
      <c r="A163" s="308"/>
      <c r="B163" s="308"/>
      <c r="C163" s="254" t="s">
        <v>452</v>
      </c>
      <c r="D163" s="255"/>
      <c r="E163" s="74" t="s">
        <v>765</v>
      </c>
      <c r="F163" s="3">
        <v>157</v>
      </c>
      <c r="G163" s="145">
        <v>71</v>
      </c>
    </row>
    <row r="164" spans="1:7" ht="28.5" customHeight="1">
      <c r="A164" s="308"/>
      <c r="B164" s="308"/>
      <c r="C164" s="254" t="s">
        <v>453</v>
      </c>
      <c r="D164" s="255"/>
      <c r="E164" s="74" t="s">
        <v>766</v>
      </c>
      <c r="F164" s="3">
        <v>158</v>
      </c>
      <c r="G164" s="145">
        <v>71</v>
      </c>
    </row>
    <row r="165" spans="1:7" ht="32.25" customHeight="1">
      <c r="A165" s="309" t="s">
        <v>797</v>
      </c>
      <c r="B165" s="310" t="s">
        <v>449</v>
      </c>
      <c r="C165" s="254" t="s">
        <v>648</v>
      </c>
      <c r="D165" s="255"/>
      <c r="E165" s="57" t="s">
        <v>767</v>
      </c>
      <c r="F165" s="3">
        <v>159</v>
      </c>
      <c r="G165" s="145">
        <v>2908</v>
      </c>
    </row>
    <row r="166" spans="1:7" ht="30.75" customHeight="1">
      <c r="A166" s="306"/>
      <c r="B166" s="311"/>
      <c r="C166" s="250" t="s">
        <v>459</v>
      </c>
      <c r="D166" s="251"/>
      <c r="E166" s="57" t="s">
        <v>768</v>
      </c>
      <c r="F166" s="3">
        <v>160</v>
      </c>
      <c r="G166" s="145">
        <v>2861</v>
      </c>
    </row>
    <row r="167" spans="1:7" ht="28.5" customHeight="1">
      <c r="A167" s="306"/>
      <c r="B167" s="311"/>
      <c r="C167" s="250" t="s">
        <v>548</v>
      </c>
      <c r="D167" s="251"/>
      <c r="E167" s="57" t="s">
        <v>769</v>
      </c>
      <c r="F167" s="3">
        <v>161</v>
      </c>
      <c r="G167" s="145">
        <v>0</v>
      </c>
    </row>
    <row r="168" spans="1:7" ht="41.25" customHeight="1">
      <c r="A168" s="306"/>
      <c r="B168" s="311"/>
      <c r="C168" s="250" t="s">
        <v>485</v>
      </c>
      <c r="D168" s="251"/>
      <c r="E168" s="57" t="s">
        <v>770</v>
      </c>
      <c r="F168" s="3">
        <v>162</v>
      </c>
      <c r="G168" s="145">
        <v>39</v>
      </c>
    </row>
    <row r="169" spans="1:7" ht="28.5" customHeight="1">
      <c r="A169" s="306"/>
      <c r="B169" s="311"/>
      <c r="C169" s="250" t="s">
        <v>486</v>
      </c>
      <c r="D169" s="251"/>
      <c r="E169" s="57" t="s">
        <v>771</v>
      </c>
      <c r="F169" s="3">
        <v>163</v>
      </c>
      <c r="G169" s="145">
        <v>0</v>
      </c>
    </row>
    <row r="170" spans="1:7" ht="28.5" customHeight="1">
      <c r="A170" s="306"/>
      <c r="B170" s="311"/>
      <c r="C170" s="250" t="s">
        <v>487</v>
      </c>
      <c r="D170" s="251"/>
      <c r="E170" s="57" t="s">
        <v>772</v>
      </c>
      <c r="F170" s="3">
        <v>164</v>
      </c>
      <c r="G170" s="145">
        <v>78</v>
      </c>
    </row>
    <row r="171" spans="1:7" ht="28.5" customHeight="1">
      <c r="A171" s="306"/>
      <c r="B171" s="311"/>
      <c r="C171" s="250" t="s">
        <v>488</v>
      </c>
      <c r="D171" s="251"/>
      <c r="E171" s="57" t="s">
        <v>773</v>
      </c>
      <c r="F171" s="3">
        <v>165</v>
      </c>
      <c r="G171" s="145">
        <v>0</v>
      </c>
    </row>
    <row r="172" spans="1:7" ht="28.5" customHeight="1">
      <c r="A172" s="306"/>
      <c r="B172" s="311"/>
      <c r="C172" s="250" t="s">
        <v>489</v>
      </c>
      <c r="D172" s="251"/>
      <c r="E172" s="57" t="s">
        <v>774</v>
      </c>
      <c r="F172" s="3">
        <v>166</v>
      </c>
      <c r="G172" s="145">
        <v>21</v>
      </c>
    </row>
    <row r="173" spans="1:7" ht="41.25" customHeight="1">
      <c r="A173" s="306"/>
      <c r="B173" s="311"/>
      <c r="C173" s="252" t="s">
        <v>490</v>
      </c>
      <c r="D173" s="253"/>
      <c r="E173" s="57" t="s">
        <v>775</v>
      </c>
      <c r="F173" s="3">
        <v>167</v>
      </c>
      <c r="G173" s="61"/>
    </row>
    <row r="174" spans="1:7" ht="28.5" customHeight="1">
      <c r="A174" s="306"/>
      <c r="B174" s="311"/>
      <c r="C174" s="252" t="s">
        <v>492</v>
      </c>
      <c r="D174" s="253"/>
      <c r="E174" s="57" t="s">
        <v>776</v>
      </c>
      <c r="F174" s="3">
        <v>168</v>
      </c>
      <c r="G174" s="61"/>
    </row>
    <row r="175" spans="1:7" ht="28.5" customHeight="1">
      <c r="A175" s="306"/>
      <c r="B175" s="311"/>
      <c r="C175" s="252" t="s">
        <v>493</v>
      </c>
      <c r="D175" s="253"/>
      <c r="E175" s="57" t="s">
        <v>777</v>
      </c>
      <c r="F175" s="3">
        <v>169</v>
      </c>
      <c r="G175" s="61"/>
    </row>
    <row r="176" spans="1:7" ht="30" customHeight="1">
      <c r="A176" s="306"/>
      <c r="B176" s="311"/>
      <c r="C176" s="252" t="s">
        <v>460</v>
      </c>
      <c r="D176" s="253"/>
      <c r="E176" s="57" t="s">
        <v>778</v>
      </c>
      <c r="F176" s="3">
        <v>170</v>
      </c>
      <c r="G176" s="61"/>
    </row>
    <row r="177" spans="1:7" ht="28.5" customHeight="1">
      <c r="A177" s="306"/>
      <c r="B177" s="311"/>
      <c r="C177" s="252" t="s">
        <v>779</v>
      </c>
      <c r="D177" s="253"/>
      <c r="E177" s="57" t="s">
        <v>432</v>
      </c>
      <c r="F177" s="3">
        <v>171</v>
      </c>
      <c r="G177" s="145">
        <v>0</v>
      </c>
    </row>
    <row r="178" spans="1:7" ht="33" customHeight="1">
      <c r="A178" s="306"/>
      <c r="B178" s="311"/>
      <c r="C178" s="252" t="s">
        <v>668</v>
      </c>
      <c r="D178" s="253"/>
      <c r="E178" s="56" t="s">
        <v>434</v>
      </c>
      <c r="F178" s="3">
        <v>172</v>
      </c>
      <c r="G178" s="145">
        <v>11</v>
      </c>
    </row>
    <row r="179" spans="1:7" ht="41.25" customHeight="1">
      <c r="A179" s="306"/>
      <c r="B179" s="311"/>
      <c r="C179" s="280" t="s">
        <v>479</v>
      </c>
      <c r="D179" s="281"/>
      <c r="E179" s="56" t="s">
        <v>780</v>
      </c>
      <c r="F179" s="3">
        <v>173</v>
      </c>
      <c r="G179" s="145">
        <v>0</v>
      </c>
    </row>
    <row r="180" spans="1:7" ht="41.25" customHeight="1">
      <c r="A180" s="307"/>
      <c r="B180" s="312"/>
      <c r="C180" s="280" t="s">
        <v>641</v>
      </c>
      <c r="D180" s="281"/>
      <c r="E180" s="56" t="s">
        <v>781</v>
      </c>
      <c r="F180" s="3">
        <v>174</v>
      </c>
      <c r="G180" s="145">
        <v>2</v>
      </c>
    </row>
    <row r="181" spans="1:7" ht="28.5" customHeight="1">
      <c r="A181" s="296" t="s">
        <v>806</v>
      </c>
      <c r="B181" s="275" t="s">
        <v>340</v>
      </c>
      <c r="C181" s="250" t="s">
        <v>313</v>
      </c>
      <c r="D181" s="251"/>
      <c r="E181" s="56" t="s">
        <v>314</v>
      </c>
      <c r="F181" s="3">
        <v>175</v>
      </c>
      <c r="G181" s="145">
        <v>5893</v>
      </c>
    </row>
    <row r="182" spans="1:7" ht="28.5" customHeight="1">
      <c r="A182" s="306"/>
      <c r="B182" s="293"/>
      <c r="C182" s="250" t="s">
        <v>461</v>
      </c>
      <c r="D182" s="251"/>
      <c r="E182" s="56" t="s">
        <v>315</v>
      </c>
      <c r="F182" s="3">
        <v>176</v>
      </c>
      <c r="G182" s="145">
        <v>6104</v>
      </c>
    </row>
    <row r="183" spans="1:7" ht="28.5" customHeight="1">
      <c r="A183" s="306"/>
      <c r="B183" s="293"/>
      <c r="C183" s="250" t="s">
        <v>524</v>
      </c>
      <c r="D183" s="251"/>
      <c r="E183" s="56" t="s">
        <v>316</v>
      </c>
      <c r="F183" s="3">
        <v>177</v>
      </c>
      <c r="G183" s="145">
        <v>0</v>
      </c>
    </row>
    <row r="184" spans="1:7" ht="39.75" customHeight="1">
      <c r="A184" s="306"/>
      <c r="B184" s="293"/>
      <c r="C184" s="250" t="s">
        <v>649</v>
      </c>
      <c r="D184" s="251"/>
      <c r="E184" s="121" t="s">
        <v>321</v>
      </c>
      <c r="F184" s="3">
        <v>178</v>
      </c>
      <c r="G184" s="145">
        <v>517</v>
      </c>
    </row>
    <row r="185" spans="1:7" ht="39" customHeight="1">
      <c r="A185" s="306"/>
      <c r="B185" s="293"/>
      <c r="C185" s="250" t="s">
        <v>650</v>
      </c>
      <c r="D185" s="251"/>
      <c r="E185" s="121" t="s">
        <v>322</v>
      </c>
      <c r="F185" s="3">
        <v>179</v>
      </c>
      <c r="G185" s="145">
        <v>154</v>
      </c>
    </row>
    <row r="186" spans="1:7" ht="39" customHeight="1">
      <c r="A186" s="307"/>
      <c r="B186" s="294"/>
      <c r="C186" s="250" t="s">
        <v>651</v>
      </c>
      <c r="D186" s="251"/>
      <c r="E186" s="121" t="s">
        <v>323</v>
      </c>
      <c r="F186" s="3">
        <v>180</v>
      </c>
      <c r="G186" s="145">
        <v>44</v>
      </c>
    </row>
    <row r="187" spans="1:7" ht="28.5" customHeight="1">
      <c r="A187" s="305" t="s">
        <v>467</v>
      </c>
      <c r="B187" s="256" t="s">
        <v>449</v>
      </c>
      <c r="C187" s="250" t="s">
        <v>468</v>
      </c>
      <c r="D187" s="251"/>
      <c r="E187" s="57" t="s">
        <v>782</v>
      </c>
      <c r="F187" s="3">
        <v>181</v>
      </c>
      <c r="G187" s="145">
        <v>43</v>
      </c>
    </row>
    <row r="188" spans="1:7" ht="28.5" customHeight="1">
      <c r="A188" s="306"/>
      <c r="B188" s="302"/>
      <c r="C188" s="250" t="s">
        <v>469</v>
      </c>
      <c r="D188" s="251"/>
      <c r="E188" s="57" t="s">
        <v>783</v>
      </c>
      <c r="F188" s="3">
        <v>182</v>
      </c>
      <c r="G188" s="145">
        <v>47</v>
      </c>
    </row>
    <row r="189" spans="1:7" ht="28.5" customHeight="1">
      <c r="A189" s="306"/>
      <c r="B189" s="302"/>
      <c r="C189" s="250" t="s">
        <v>481</v>
      </c>
      <c r="D189" s="251"/>
      <c r="E189" s="57" t="s">
        <v>784</v>
      </c>
      <c r="F189" s="3">
        <v>183</v>
      </c>
      <c r="G189" s="145">
        <v>43</v>
      </c>
    </row>
    <row r="190" spans="1:7" ht="28.5" customHeight="1">
      <c r="A190" s="306"/>
      <c r="B190" s="302"/>
      <c r="C190" s="250" t="s">
        <v>482</v>
      </c>
      <c r="D190" s="251"/>
      <c r="E190" s="57" t="s">
        <v>785</v>
      </c>
      <c r="F190" s="3">
        <v>184</v>
      </c>
      <c r="G190" s="145">
        <v>47</v>
      </c>
    </row>
    <row r="191" spans="1:7" ht="41.25" customHeight="1">
      <c r="A191" s="306"/>
      <c r="B191" s="302"/>
      <c r="C191" s="250" t="s">
        <v>462</v>
      </c>
      <c r="D191" s="251"/>
      <c r="E191" s="57" t="s">
        <v>348</v>
      </c>
      <c r="F191" s="3">
        <v>185</v>
      </c>
      <c r="G191" s="145">
        <v>6</v>
      </c>
    </row>
    <row r="192" spans="1:7" ht="41.25" customHeight="1">
      <c r="A192" s="306"/>
      <c r="B192" s="302"/>
      <c r="C192" s="250" t="s">
        <v>346</v>
      </c>
      <c r="D192" s="251"/>
      <c r="E192" s="57" t="s">
        <v>786</v>
      </c>
      <c r="F192" s="3">
        <v>186</v>
      </c>
      <c r="G192" s="145">
        <v>0</v>
      </c>
    </row>
    <row r="193" spans="1:7" ht="41.25" customHeight="1">
      <c r="A193" s="306"/>
      <c r="B193" s="302"/>
      <c r="C193" s="250" t="s">
        <v>463</v>
      </c>
      <c r="D193" s="251"/>
      <c r="E193" s="57" t="s">
        <v>349</v>
      </c>
      <c r="F193" s="3">
        <v>187</v>
      </c>
      <c r="G193" s="145">
        <v>4</v>
      </c>
    </row>
    <row r="194" spans="1:7" ht="41.25" customHeight="1">
      <c r="A194" s="306"/>
      <c r="B194" s="302"/>
      <c r="C194" s="250" t="s">
        <v>464</v>
      </c>
      <c r="D194" s="251"/>
      <c r="E194" s="57" t="s">
        <v>350</v>
      </c>
      <c r="F194" s="3">
        <v>188</v>
      </c>
      <c r="G194" s="145">
        <v>0</v>
      </c>
    </row>
    <row r="195" spans="1:7" ht="41.25" customHeight="1">
      <c r="A195" s="306"/>
      <c r="B195" s="302"/>
      <c r="C195" s="250" t="s">
        <v>465</v>
      </c>
      <c r="D195" s="251"/>
      <c r="E195" s="57" t="s">
        <v>324</v>
      </c>
      <c r="F195" s="3">
        <v>189</v>
      </c>
      <c r="G195" s="145">
        <v>11</v>
      </c>
    </row>
    <row r="196" spans="1:7" ht="41.25" customHeight="1">
      <c r="A196" s="306"/>
      <c r="B196" s="302"/>
      <c r="C196" s="250" t="s">
        <v>787</v>
      </c>
      <c r="D196" s="251"/>
      <c r="E196" s="57" t="s">
        <v>788</v>
      </c>
      <c r="F196" s="3">
        <v>190</v>
      </c>
      <c r="G196" s="145">
        <v>3</v>
      </c>
    </row>
    <row r="197" spans="1:7" ht="41.25" customHeight="1">
      <c r="A197" s="306"/>
      <c r="B197" s="302"/>
      <c r="C197" s="250" t="s">
        <v>466</v>
      </c>
      <c r="D197" s="251"/>
      <c r="E197" s="57" t="s">
        <v>789</v>
      </c>
      <c r="F197" s="3">
        <v>191</v>
      </c>
      <c r="G197" s="145">
        <v>0</v>
      </c>
    </row>
    <row r="198" spans="1:7" ht="41.25" customHeight="1">
      <c r="A198" s="306"/>
      <c r="B198" s="315"/>
      <c r="C198" s="250" t="s">
        <v>437</v>
      </c>
      <c r="D198" s="251"/>
      <c r="E198" s="57" t="s">
        <v>353</v>
      </c>
      <c r="F198" s="3">
        <v>192</v>
      </c>
      <c r="G198" s="145">
        <v>1</v>
      </c>
    </row>
    <row r="199" spans="1:7" ht="28.5" customHeight="1">
      <c r="A199" s="306"/>
      <c r="B199" s="256" t="s">
        <v>340</v>
      </c>
      <c r="C199" s="250" t="s">
        <v>441</v>
      </c>
      <c r="D199" s="251"/>
      <c r="E199" s="57" t="s">
        <v>790</v>
      </c>
      <c r="F199" s="3">
        <v>193</v>
      </c>
      <c r="G199" s="145">
        <v>23</v>
      </c>
    </row>
    <row r="200" spans="1:7" ht="28.5" customHeight="1">
      <c r="A200" s="306"/>
      <c r="B200" s="302"/>
      <c r="C200" s="250" t="s">
        <v>470</v>
      </c>
      <c r="D200" s="251"/>
      <c r="E200" s="57" t="s">
        <v>791</v>
      </c>
      <c r="F200" s="3">
        <v>194</v>
      </c>
      <c r="G200" s="145">
        <v>23</v>
      </c>
    </row>
    <row r="201" spans="1:7" ht="41.25" customHeight="1">
      <c r="A201" s="306"/>
      <c r="B201" s="302"/>
      <c r="C201" s="250" t="s">
        <v>471</v>
      </c>
      <c r="D201" s="251"/>
      <c r="E201" s="122" t="s">
        <v>317</v>
      </c>
      <c r="F201" s="3">
        <v>195</v>
      </c>
      <c r="G201" s="145">
        <v>17</v>
      </c>
    </row>
    <row r="202" spans="1:7" ht="41.25" customHeight="1">
      <c r="A202" s="306"/>
      <c r="B202" s="302"/>
      <c r="C202" s="250" t="s">
        <v>472</v>
      </c>
      <c r="D202" s="251"/>
      <c r="E202" s="122" t="s">
        <v>347</v>
      </c>
      <c r="F202" s="3">
        <v>196</v>
      </c>
      <c r="G202" s="145">
        <v>0</v>
      </c>
    </row>
    <row r="203" spans="1:7" ht="34.5" customHeight="1">
      <c r="A203" s="306"/>
      <c r="B203" s="302"/>
      <c r="C203" s="250" t="s">
        <v>438</v>
      </c>
      <c r="D203" s="251"/>
      <c r="E203" s="122" t="s">
        <v>343</v>
      </c>
      <c r="F203" s="3">
        <v>197</v>
      </c>
      <c r="G203" s="145">
        <v>6</v>
      </c>
    </row>
    <row r="204" spans="1:7" ht="28.5" customHeight="1">
      <c r="A204" s="306"/>
      <c r="B204" s="302"/>
      <c r="C204" s="250" t="s">
        <v>439</v>
      </c>
      <c r="D204" s="251"/>
      <c r="E204" s="122" t="s">
        <v>344</v>
      </c>
      <c r="F204" s="3">
        <v>198</v>
      </c>
      <c r="G204" s="145">
        <v>0</v>
      </c>
    </row>
    <row r="205" spans="1:7" ht="28.5" customHeight="1">
      <c r="A205" s="306"/>
      <c r="B205" s="302"/>
      <c r="C205" s="250" t="s">
        <v>440</v>
      </c>
      <c r="D205" s="251"/>
      <c r="E205" s="57" t="s">
        <v>345</v>
      </c>
      <c r="F205" s="3">
        <v>199</v>
      </c>
      <c r="G205" s="145">
        <v>0</v>
      </c>
    </row>
    <row r="206" spans="1:7" ht="21" customHeight="1">
      <c r="A206" s="272" t="s">
        <v>795</v>
      </c>
      <c r="B206" s="303" t="s">
        <v>807</v>
      </c>
      <c r="C206" s="254" t="s">
        <v>506</v>
      </c>
      <c r="D206" s="255"/>
      <c r="E206" s="74" t="s">
        <v>318</v>
      </c>
      <c r="F206" s="3">
        <v>200</v>
      </c>
      <c r="G206" s="145">
        <v>350</v>
      </c>
    </row>
    <row r="207" spans="1:7" ht="21" customHeight="1">
      <c r="A207" s="274"/>
      <c r="B207" s="304"/>
      <c r="C207" s="254" t="s">
        <v>457</v>
      </c>
      <c r="D207" s="255"/>
      <c r="E207" s="74" t="s">
        <v>319</v>
      </c>
      <c r="F207" s="3">
        <v>201</v>
      </c>
      <c r="G207" s="145">
        <v>44</v>
      </c>
    </row>
    <row r="208" spans="1:7" ht="23.25" customHeight="1">
      <c r="A208" s="313" t="s">
        <v>491</v>
      </c>
      <c r="B208" s="314"/>
      <c r="C208" s="283" t="s">
        <v>556</v>
      </c>
      <c r="D208" s="283"/>
      <c r="E208" s="56" t="s">
        <v>433</v>
      </c>
      <c r="F208" s="3">
        <v>202</v>
      </c>
      <c r="G208" s="61"/>
    </row>
    <row r="209" spans="1:7" ht="22.5" customHeight="1">
      <c r="A209" s="314"/>
      <c r="B209" s="314"/>
      <c r="C209" s="283" t="s">
        <v>557</v>
      </c>
      <c r="D209" s="283"/>
      <c r="E209" s="56" t="s">
        <v>792</v>
      </c>
      <c r="F209" s="3">
        <v>203</v>
      </c>
      <c r="G209" s="61"/>
    </row>
    <row r="210" spans="1:95" ht="21" customHeight="1">
      <c r="A210" s="314"/>
      <c r="B210" s="314"/>
      <c r="C210" s="283" t="s">
        <v>558</v>
      </c>
      <c r="D210" s="283"/>
      <c r="E210" s="56" t="s">
        <v>793</v>
      </c>
      <c r="F210" s="3">
        <v>204</v>
      </c>
      <c r="G210" s="61"/>
      <c r="CQ210" s="2"/>
    </row>
    <row r="211" spans="1:7" ht="28.5" customHeight="1">
      <c r="A211" s="249" t="s">
        <v>796</v>
      </c>
      <c r="B211" s="249"/>
      <c r="C211" s="249"/>
      <c r="D211" s="249"/>
      <c r="E211" s="249"/>
      <c r="F211" s="249"/>
      <c r="G211" s="103"/>
    </row>
    <row r="212" spans="1:7" ht="18.75">
      <c r="A212" s="77"/>
      <c r="B212" s="77"/>
      <c r="C212" s="78"/>
      <c r="D212" s="79"/>
      <c r="E212" s="80"/>
      <c r="F212" s="81"/>
      <c r="G212" s="103"/>
    </row>
    <row r="213" spans="1:7" ht="18.75">
      <c r="A213" s="77"/>
      <c r="B213" s="77"/>
      <c r="C213" s="78"/>
      <c r="D213" s="79"/>
      <c r="E213" s="80"/>
      <c r="F213" s="81"/>
      <c r="G213" s="103"/>
    </row>
    <row r="214" spans="1:7" ht="18.75" customHeight="1">
      <c r="A214" s="77"/>
      <c r="B214" s="77"/>
      <c r="C214" s="82"/>
      <c r="D214" s="82"/>
      <c r="E214" s="80"/>
      <c r="F214" s="81"/>
      <c r="G214" s="103"/>
    </row>
    <row r="215" spans="1:7" ht="18.75" customHeight="1">
      <c r="A215" s="77"/>
      <c r="B215" s="77"/>
      <c r="C215" s="79"/>
      <c r="D215" s="79"/>
      <c r="E215" s="80"/>
      <c r="F215" s="81"/>
      <c r="G215" s="103"/>
    </row>
    <row r="216" spans="1:7" ht="18.75" customHeight="1">
      <c r="A216" s="77"/>
      <c r="B216" s="77"/>
      <c r="C216" s="79"/>
      <c r="D216" s="79"/>
      <c r="E216" s="80"/>
      <c r="F216" s="81"/>
      <c r="G216" s="103"/>
    </row>
    <row r="217" spans="1:7" ht="18.75" customHeight="1">
      <c r="A217" s="77"/>
      <c r="B217" s="77"/>
      <c r="C217" s="79"/>
      <c r="D217" s="79"/>
      <c r="E217" s="80"/>
      <c r="F217" s="81"/>
      <c r="G217" s="103"/>
    </row>
    <row r="218" spans="1:7" ht="18.75" customHeight="1">
      <c r="A218" s="77"/>
      <c r="B218" s="77"/>
      <c r="C218" s="79"/>
      <c r="D218" s="79"/>
      <c r="E218" s="80"/>
      <c r="F218" s="81"/>
      <c r="G218" s="103"/>
    </row>
    <row r="219" spans="1:7" ht="18.75" customHeight="1">
      <c r="A219" s="77"/>
      <c r="B219" s="77"/>
      <c r="C219" s="82"/>
      <c r="D219" s="82"/>
      <c r="E219" s="80"/>
      <c r="F219" s="81"/>
      <c r="G219" s="103"/>
    </row>
    <row r="220" spans="1:7" ht="18.75" customHeight="1">
      <c r="A220" s="77"/>
      <c r="B220" s="77"/>
      <c r="C220" s="79"/>
      <c r="D220" s="79"/>
      <c r="E220" s="80"/>
      <c r="F220" s="81"/>
      <c r="G220" s="103"/>
    </row>
    <row r="221" spans="1:7" ht="25.5" customHeight="1">
      <c r="A221" s="77"/>
      <c r="B221" s="77"/>
      <c r="C221" s="82"/>
      <c r="D221" s="82"/>
      <c r="E221" s="80"/>
      <c r="F221" s="81"/>
      <c r="G221" s="103"/>
    </row>
    <row r="222" spans="1:7" ht="18.75" customHeight="1">
      <c r="A222" s="77"/>
      <c r="B222" s="77"/>
      <c r="C222" s="82"/>
      <c r="D222" s="82"/>
      <c r="E222" s="80"/>
      <c r="F222" s="81"/>
      <c r="G222" s="103"/>
    </row>
    <row r="223" spans="1:7" ht="18.75" customHeight="1">
      <c r="A223" s="77"/>
      <c r="B223" s="77"/>
      <c r="C223" s="79"/>
      <c r="D223" s="79"/>
      <c r="E223" s="80"/>
      <c r="F223" s="81"/>
      <c r="G223" s="103"/>
    </row>
    <row r="224" spans="1:7" ht="25.5" customHeight="1">
      <c r="A224" s="77"/>
      <c r="B224" s="77"/>
      <c r="C224" s="82"/>
      <c r="D224" s="82"/>
      <c r="E224" s="80"/>
      <c r="F224" s="81"/>
      <c r="G224" s="103"/>
    </row>
    <row r="225" spans="1:7" ht="18.75" customHeight="1">
      <c r="A225" s="77"/>
      <c r="B225" s="77"/>
      <c r="C225" s="83"/>
      <c r="D225" s="79"/>
      <c r="E225" s="80"/>
      <c r="F225" s="81"/>
      <c r="G225" s="103"/>
    </row>
    <row r="226" spans="1:7" ht="18.75">
      <c r="A226" s="77"/>
      <c r="B226" s="77"/>
      <c r="C226" s="83"/>
      <c r="D226" s="79"/>
      <c r="E226" s="80"/>
      <c r="F226" s="81"/>
      <c r="G226" s="103"/>
    </row>
    <row r="227" spans="1:7" ht="18.75">
      <c r="A227" s="77"/>
      <c r="B227" s="77"/>
      <c r="C227" s="83"/>
      <c r="D227" s="79"/>
      <c r="E227" s="80"/>
      <c r="F227" s="81"/>
      <c r="G227" s="103"/>
    </row>
    <row r="228" spans="1:7" ht="18.75" customHeight="1">
      <c r="A228" s="77"/>
      <c r="B228" s="84"/>
      <c r="C228" s="79"/>
      <c r="D228" s="79"/>
      <c r="E228" s="80"/>
      <c r="F228" s="81"/>
      <c r="G228" s="103"/>
    </row>
    <row r="229" spans="1:7" ht="18.75" customHeight="1">
      <c r="A229" s="77"/>
      <c r="B229" s="84"/>
      <c r="C229" s="79"/>
      <c r="D229" s="79"/>
      <c r="E229" s="80"/>
      <c r="F229" s="81"/>
      <c r="G229" s="103"/>
    </row>
    <row r="230" spans="1:7" ht="18.75">
      <c r="A230" s="77"/>
      <c r="B230" s="84"/>
      <c r="C230" s="78"/>
      <c r="D230" s="79"/>
      <c r="E230" s="80"/>
      <c r="F230" s="81"/>
      <c r="G230" s="103"/>
    </row>
    <row r="231" spans="1:7" ht="18.75">
      <c r="A231" s="77"/>
      <c r="B231" s="84"/>
      <c r="C231" s="78"/>
      <c r="D231" s="79"/>
      <c r="E231" s="80"/>
      <c r="F231" s="81"/>
      <c r="G231" s="103"/>
    </row>
    <row r="232" spans="1:7" ht="18.75">
      <c r="A232" s="77"/>
      <c r="B232" s="84"/>
      <c r="C232" s="78"/>
      <c r="D232" s="79"/>
      <c r="E232" s="80"/>
      <c r="F232" s="81"/>
      <c r="G232" s="103"/>
    </row>
    <row r="233" spans="1:7" ht="18.75">
      <c r="A233" s="77"/>
      <c r="B233" s="84"/>
      <c r="C233" s="78"/>
      <c r="D233" s="79"/>
      <c r="E233" s="80"/>
      <c r="F233" s="81"/>
      <c r="G233" s="103"/>
    </row>
    <row r="234" spans="1:7" ht="18.75">
      <c r="A234" s="77"/>
      <c r="B234" s="84"/>
      <c r="C234" s="78"/>
      <c r="D234" s="79"/>
      <c r="E234" s="80"/>
      <c r="F234" s="81"/>
      <c r="G234" s="103"/>
    </row>
    <row r="235" spans="1:7" ht="18.75">
      <c r="A235" s="77"/>
      <c r="B235" s="84"/>
      <c r="C235" s="78"/>
      <c r="D235" s="79"/>
      <c r="E235" s="80"/>
      <c r="F235" s="81"/>
      <c r="G235" s="103"/>
    </row>
    <row r="236" spans="1:7" ht="18.75">
      <c r="A236" s="77"/>
      <c r="B236" s="84"/>
      <c r="C236" s="78"/>
      <c r="D236" s="79"/>
      <c r="E236" s="80"/>
      <c r="F236" s="81"/>
      <c r="G236" s="103"/>
    </row>
    <row r="237" spans="1:7" ht="18.75" customHeight="1">
      <c r="A237" s="77"/>
      <c r="B237" s="84"/>
      <c r="C237" s="78"/>
      <c r="D237" s="79"/>
      <c r="E237" s="80"/>
      <c r="F237" s="81"/>
      <c r="G237" s="103"/>
    </row>
    <row r="238" spans="1:7" ht="18.75">
      <c r="A238" s="77"/>
      <c r="B238" s="84"/>
      <c r="C238" s="78"/>
      <c r="D238" s="79"/>
      <c r="E238" s="80"/>
      <c r="F238" s="81"/>
      <c r="G238" s="103"/>
    </row>
    <row r="239" spans="1:7" ht="18.75">
      <c r="A239" s="77"/>
      <c r="B239" s="84"/>
      <c r="C239" s="78"/>
      <c r="D239" s="79"/>
      <c r="E239" s="80"/>
      <c r="F239" s="81"/>
      <c r="G239" s="103"/>
    </row>
    <row r="240" spans="1:7" ht="18.75">
      <c r="A240" s="77"/>
      <c r="B240" s="84"/>
      <c r="C240" s="78"/>
      <c r="D240" s="79"/>
      <c r="E240" s="80"/>
      <c r="F240" s="81"/>
      <c r="G240" s="103"/>
    </row>
    <row r="241" spans="1:7" ht="18.75">
      <c r="A241" s="77"/>
      <c r="B241" s="84"/>
      <c r="C241" s="78"/>
      <c r="D241" s="79"/>
      <c r="E241" s="80"/>
      <c r="F241" s="81"/>
      <c r="G241" s="103"/>
    </row>
    <row r="242" spans="1:7" ht="18.75">
      <c r="A242" s="77"/>
      <c r="B242" s="84"/>
      <c r="C242" s="78"/>
      <c r="D242" s="79"/>
      <c r="E242" s="80"/>
      <c r="F242" s="81"/>
      <c r="G242" s="103"/>
    </row>
    <row r="243" spans="1:7" ht="18.75">
      <c r="A243" s="77"/>
      <c r="B243" s="84"/>
      <c r="C243" s="78"/>
      <c r="D243" s="79"/>
      <c r="E243" s="80"/>
      <c r="F243" s="81"/>
      <c r="G243" s="103"/>
    </row>
    <row r="244" spans="1:7" ht="18.75">
      <c r="A244" s="77"/>
      <c r="B244" s="84"/>
      <c r="C244" s="78"/>
      <c r="D244" s="79"/>
      <c r="E244" s="80"/>
      <c r="F244" s="81"/>
      <c r="G244" s="103"/>
    </row>
    <row r="245" spans="1:7" ht="18.75">
      <c r="A245" s="77"/>
      <c r="B245" s="84"/>
      <c r="C245" s="78"/>
      <c r="D245" s="85"/>
      <c r="E245" s="80"/>
      <c r="F245" s="81"/>
      <c r="G245" s="103"/>
    </row>
    <row r="246" spans="1:7" ht="18.75">
      <c r="A246" s="77"/>
      <c r="B246" s="84"/>
      <c r="C246" s="78"/>
      <c r="D246" s="79"/>
      <c r="E246" s="80"/>
      <c r="F246" s="81"/>
      <c r="G246" s="103"/>
    </row>
    <row r="247" spans="1:7" ht="18.75" customHeight="1">
      <c r="A247" s="77"/>
      <c r="B247" s="84"/>
      <c r="C247" s="82"/>
      <c r="D247" s="82"/>
      <c r="E247" s="80"/>
      <c r="F247" s="81"/>
      <c r="G247" s="103"/>
    </row>
    <row r="248" spans="1:7" ht="30" customHeight="1">
      <c r="A248" s="77"/>
      <c r="B248" s="84"/>
      <c r="C248" s="78"/>
      <c r="D248" s="79"/>
      <c r="E248" s="80"/>
      <c r="F248" s="81"/>
      <c r="G248" s="103"/>
    </row>
    <row r="249" spans="1:7" ht="18.75">
      <c r="A249" s="77"/>
      <c r="B249" s="84"/>
      <c r="C249" s="78"/>
      <c r="D249" s="79"/>
      <c r="E249" s="80"/>
      <c r="F249" s="81"/>
      <c r="G249" s="103"/>
    </row>
    <row r="250" spans="1:7" ht="18.75">
      <c r="A250" s="77"/>
      <c r="B250" s="84"/>
      <c r="C250" s="78"/>
      <c r="D250" s="79"/>
      <c r="E250" s="80"/>
      <c r="F250" s="81"/>
      <c r="G250" s="103"/>
    </row>
    <row r="251" spans="1:7" ht="18.75">
      <c r="A251" s="77"/>
      <c r="B251" s="84"/>
      <c r="C251" s="78"/>
      <c r="D251" s="79"/>
      <c r="E251" s="80"/>
      <c r="F251" s="81"/>
      <c r="G251" s="103"/>
    </row>
    <row r="252" spans="1:7" ht="18.75">
      <c r="A252" s="77"/>
      <c r="B252" s="84"/>
      <c r="C252" s="78"/>
      <c r="D252" s="79"/>
      <c r="E252" s="80"/>
      <c r="F252" s="81"/>
      <c r="G252" s="103"/>
    </row>
    <row r="253" spans="1:7" ht="18.75" customHeight="1">
      <c r="A253" s="77"/>
      <c r="B253" s="84"/>
      <c r="C253" s="82"/>
      <c r="D253" s="82"/>
      <c r="E253" s="80"/>
      <c r="F253" s="81"/>
      <c r="G253" s="103"/>
    </row>
    <row r="254" spans="1:7" ht="18.75" customHeight="1">
      <c r="A254" s="77"/>
      <c r="B254" s="84"/>
      <c r="C254" s="82"/>
      <c r="D254" s="82"/>
      <c r="E254" s="80"/>
      <c r="F254" s="81"/>
      <c r="G254" s="103"/>
    </row>
    <row r="255" spans="1:7" ht="18.75" customHeight="1">
      <c r="A255" s="77"/>
      <c r="B255" s="84"/>
      <c r="C255" s="82"/>
      <c r="D255" s="82"/>
      <c r="E255" s="80"/>
      <c r="F255" s="81"/>
      <c r="G255" s="103"/>
    </row>
    <row r="256" spans="1:7" ht="18.75" customHeight="1">
      <c r="A256" s="77"/>
      <c r="B256" s="84"/>
      <c r="C256" s="82"/>
      <c r="D256" s="82"/>
      <c r="E256" s="80"/>
      <c r="F256" s="81"/>
      <c r="G256" s="103"/>
    </row>
    <row r="257" spans="1:7" ht="18.75" customHeight="1">
      <c r="A257" s="77"/>
      <c r="B257" s="77"/>
      <c r="C257" s="82"/>
      <c r="D257" s="82"/>
      <c r="E257" s="80"/>
      <c r="F257" s="81"/>
      <c r="G257" s="103"/>
    </row>
    <row r="258" spans="1:7" ht="18.75" customHeight="1">
      <c r="A258" s="77"/>
      <c r="B258" s="77"/>
      <c r="C258" s="82"/>
      <c r="D258" s="82"/>
      <c r="E258" s="80"/>
      <c r="F258" s="81"/>
      <c r="G258" s="103"/>
    </row>
    <row r="259" spans="1:7" ht="18.75" customHeight="1">
      <c r="A259" s="77"/>
      <c r="B259" s="77"/>
      <c r="C259" s="79"/>
      <c r="D259" s="79"/>
      <c r="E259" s="80"/>
      <c r="F259" s="81"/>
      <c r="G259" s="103"/>
    </row>
    <row r="260" spans="1:7" ht="18.75" customHeight="1">
      <c r="A260" s="77"/>
      <c r="B260" s="77"/>
      <c r="C260" s="82"/>
      <c r="D260" s="82"/>
      <c r="E260" s="80"/>
      <c r="F260" s="81"/>
      <c r="G260" s="103"/>
    </row>
    <row r="261" spans="1:7" ht="18.75">
      <c r="A261" s="77"/>
      <c r="B261" s="77"/>
      <c r="C261" s="78"/>
      <c r="D261" s="79"/>
      <c r="E261" s="80"/>
      <c r="F261" s="81"/>
      <c r="G261" s="103"/>
    </row>
    <row r="262" spans="1:7" ht="18.75">
      <c r="A262" s="77"/>
      <c r="B262" s="77"/>
      <c r="C262" s="78"/>
      <c r="D262" s="79"/>
      <c r="E262" s="80"/>
      <c r="F262" s="81"/>
      <c r="G262" s="103"/>
    </row>
    <row r="263" spans="1:7" ht="18.75">
      <c r="A263" s="77"/>
      <c r="B263" s="77"/>
      <c r="C263" s="78"/>
      <c r="D263" s="79"/>
      <c r="E263" s="80"/>
      <c r="F263" s="81"/>
      <c r="G263" s="103"/>
    </row>
    <row r="264" spans="1:7" ht="18.75" customHeight="1">
      <c r="A264" s="77"/>
      <c r="B264" s="77"/>
      <c r="C264" s="82"/>
      <c r="D264" s="82"/>
      <c r="E264" s="80"/>
      <c r="F264" s="81"/>
      <c r="G264" s="103"/>
    </row>
    <row r="265" spans="1:7" ht="18.75" customHeight="1">
      <c r="A265" s="77"/>
      <c r="B265" s="77"/>
      <c r="C265" s="78"/>
      <c r="D265" s="82"/>
      <c r="E265" s="80"/>
      <c r="F265" s="81"/>
      <c r="G265" s="103"/>
    </row>
    <row r="266" spans="1:7" ht="18.75">
      <c r="A266" s="77"/>
      <c r="B266" s="77"/>
      <c r="C266" s="78"/>
      <c r="D266" s="82"/>
      <c r="E266" s="80"/>
      <c r="F266" s="81"/>
      <c r="G266" s="103"/>
    </row>
    <row r="267" spans="1:7" ht="18.75">
      <c r="A267" s="77"/>
      <c r="B267" s="77"/>
      <c r="C267" s="78"/>
      <c r="D267" s="82"/>
      <c r="E267" s="80"/>
      <c r="F267" s="81"/>
      <c r="G267" s="103"/>
    </row>
    <row r="268" spans="1:7" ht="18.75">
      <c r="A268" s="77"/>
      <c r="B268" s="77"/>
      <c r="C268" s="78"/>
      <c r="D268" s="82"/>
      <c r="E268" s="80"/>
      <c r="F268" s="81"/>
      <c r="G268" s="103"/>
    </row>
    <row r="269" spans="1:7" ht="18.75">
      <c r="A269" s="77"/>
      <c r="B269" s="77"/>
      <c r="C269" s="78"/>
      <c r="D269" s="82"/>
      <c r="E269" s="80"/>
      <c r="F269" s="81"/>
      <c r="G269" s="103"/>
    </row>
    <row r="270" spans="1:7" ht="18.75">
      <c r="A270" s="77"/>
      <c r="B270" s="77"/>
      <c r="C270" s="78"/>
      <c r="D270" s="82"/>
      <c r="E270" s="80"/>
      <c r="F270" s="81"/>
      <c r="G270" s="103"/>
    </row>
    <row r="271" spans="1:7" ht="18.75">
      <c r="A271" s="77"/>
      <c r="B271" s="77"/>
      <c r="C271" s="78"/>
      <c r="D271" s="82"/>
      <c r="E271" s="80"/>
      <c r="F271" s="81"/>
      <c r="G271" s="103"/>
    </row>
    <row r="272" spans="1:95" ht="45" customHeight="1">
      <c r="A272" s="77"/>
      <c r="B272" s="77"/>
      <c r="C272" s="78"/>
      <c r="D272" s="80"/>
      <c r="E272" s="81"/>
      <c r="F272" s="103"/>
      <c r="G272" s="1"/>
      <c r="CQ272" s="2"/>
    </row>
    <row r="273" spans="1:7" ht="18.75">
      <c r="A273" s="77"/>
      <c r="B273" s="77"/>
      <c r="C273" s="78"/>
      <c r="D273" s="82"/>
      <c r="E273" s="80"/>
      <c r="F273" s="81"/>
      <c r="G273" s="103"/>
    </row>
    <row r="274" spans="1:7" ht="18.75">
      <c r="A274" s="77"/>
      <c r="B274" s="77"/>
      <c r="C274" s="78"/>
      <c r="D274" s="82"/>
      <c r="E274" s="80"/>
      <c r="F274" s="81"/>
      <c r="G274" s="103"/>
    </row>
    <row r="275" spans="1:7" ht="18.75">
      <c r="A275" s="77"/>
      <c r="B275" s="77"/>
      <c r="C275" s="78"/>
      <c r="D275" s="82"/>
      <c r="E275" s="80"/>
      <c r="F275" s="81"/>
      <c r="G275" s="103"/>
    </row>
    <row r="276" spans="1:7" ht="18.75" customHeight="1">
      <c r="A276" s="77"/>
      <c r="B276" s="86"/>
      <c r="C276" s="82"/>
      <c r="D276" s="82"/>
      <c r="E276" s="80"/>
      <c r="F276" s="81"/>
      <c r="G276" s="103"/>
    </row>
    <row r="277" spans="1:7" ht="25.5" customHeight="1">
      <c r="A277" s="77"/>
      <c r="B277" s="86"/>
      <c r="C277" s="82"/>
      <c r="D277" s="82"/>
      <c r="E277" s="80"/>
      <c r="F277" s="81"/>
      <c r="G277" s="103"/>
    </row>
    <row r="278" spans="1:7" ht="18.75" customHeight="1">
      <c r="A278" s="77"/>
      <c r="B278" s="86"/>
      <c r="C278" s="82"/>
      <c r="D278" s="82"/>
      <c r="E278" s="80"/>
      <c r="F278" s="81"/>
      <c r="G278" s="103"/>
    </row>
    <row r="279" spans="1:7" ht="18.75" customHeight="1">
      <c r="A279" s="77"/>
      <c r="B279" s="87"/>
      <c r="C279" s="82"/>
      <c r="D279" s="82"/>
      <c r="E279" s="80"/>
      <c r="F279" s="81"/>
      <c r="G279" s="103"/>
    </row>
    <row r="280" spans="1:7" ht="18.75">
      <c r="A280" s="77"/>
      <c r="B280" s="87"/>
      <c r="C280" s="78"/>
      <c r="D280" s="82"/>
      <c r="E280" s="80"/>
      <c r="F280" s="81"/>
      <c r="G280" s="103"/>
    </row>
    <row r="281" spans="1:7" ht="18.75">
      <c r="A281" s="77"/>
      <c r="B281" s="87"/>
      <c r="C281" s="78"/>
      <c r="D281" s="79"/>
      <c r="E281" s="80"/>
      <c r="F281" s="81"/>
      <c r="G281" s="103"/>
    </row>
    <row r="282" spans="1:7" ht="18.75" customHeight="1">
      <c r="A282" s="77"/>
      <c r="B282" s="87"/>
      <c r="C282" s="82"/>
      <c r="D282" s="82"/>
      <c r="E282" s="80"/>
      <c r="F282" s="81"/>
      <c r="G282" s="103"/>
    </row>
    <row r="283" spans="1:7" ht="18.75" customHeight="1">
      <c r="A283" s="77"/>
      <c r="B283" s="87"/>
      <c r="C283" s="82"/>
      <c r="D283" s="82"/>
      <c r="E283" s="80"/>
      <c r="F283" s="81"/>
      <c r="G283" s="103"/>
    </row>
    <row r="284" spans="1:7" ht="18.75" customHeight="1">
      <c r="A284" s="77"/>
      <c r="B284" s="87"/>
      <c r="C284" s="78"/>
      <c r="D284" s="82"/>
      <c r="E284" s="80"/>
      <c r="F284" s="81"/>
      <c r="G284" s="103"/>
    </row>
    <row r="285" spans="1:7" ht="18.75">
      <c r="A285" s="77"/>
      <c r="B285" s="87"/>
      <c r="C285" s="78"/>
      <c r="D285" s="79"/>
      <c r="E285" s="80"/>
      <c r="F285" s="81"/>
      <c r="G285" s="103"/>
    </row>
    <row r="286" spans="1:7" ht="18.75" customHeight="1">
      <c r="A286" s="77"/>
      <c r="B286" s="87"/>
      <c r="C286" s="82"/>
      <c r="D286" s="82"/>
      <c r="E286" s="80"/>
      <c r="F286" s="81"/>
      <c r="G286" s="103"/>
    </row>
    <row r="287" spans="1:7" ht="18.75" customHeight="1">
      <c r="A287" s="77"/>
      <c r="B287" s="87"/>
      <c r="C287" s="82"/>
      <c r="D287" s="82"/>
      <c r="E287" s="80"/>
      <c r="F287" s="81"/>
      <c r="G287" s="103"/>
    </row>
    <row r="288" spans="1:7" ht="18.75" customHeight="1">
      <c r="A288" s="77"/>
      <c r="B288" s="87"/>
      <c r="C288" s="82"/>
      <c r="D288" s="82"/>
      <c r="E288" s="80"/>
      <c r="F288" s="81"/>
      <c r="G288" s="103"/>
    </row>
    <row r="289" spans="1:7" ht="18.75" customHeight="1">
      <c r="A289" s="77"/>
      <c r="B289" s="88"/>
      <c r="C289" s="79"/>
      <c r="D289" s="79"/>
      <c r="E289" s="80"/>
      <c r="F289" s="81"/>
      <c r="G289" s="103"/>
    </row>
    <row r="290" spans="1:7" ht="18.75" customHeight="1">
      <c r="A290" s="77"/>
      <c r="B290" s="88"/>
      <c r="C290" s="79"/>
      <c r="D290" s="79"/>
      <c r="E290" s="80"/>
      <c r="F290" s="81"/>
      <c r="G290" s="103"/>
    </row>
    <row r="291" spans="1:7" ht="18.75" customHeight="1">
      <c r="A291" s="77"/>
      <c r="B291" s="88"/>
      <c r="C291" s="79"/>
      <c r="D291" s="79"/>
      <c r="E291" s="80"/>
      <c r="F291" s="81"/>
      <c r="G291" s="103"/>
    </row>
    <row r="292" spans="1:7" ht="18.75" customHeight="1">
      <c r="A292" s="77"/>
      <c r="B292" s="88"/>
      <c r="C292" s="79"/>
      <c r="D292" s="79"/>
      <c r="E292" s="80"/>
      <c r="F292" s="81"/>
      <c r="G292" s="103"/>
    </row>
    <row r="293" spans="1:7" ht="18.75" customHeight="1">
      <c r="A293" s="77"/>
      <c r="B293" s="88"/>
      <c r="C293" s="79"/>
      <c r="D293" s="79"/>
      <c r="E293" s="80"/>
      <c r="F293" s="81"/>
      <c r="G293" s="103"/>
    </row>
    <row r="294" spans="1:7" ht="18.75" customHeight="1">
      <c r="A294" s="77"/>
      <c r="B294" s="88"/>
      <c r="C294" s="79"/>
      <c r="D294" s="79"/>
      <c r="E294" s="80"/>
      <c r="F294" s="81"/>
      <c r="G294" s="103"/>
    </row>
    <row r="295" spans="1:7" ht="18.75" customHeight="1">
      <c r="A295" s="77"/>
      <c r="B295" s="88"/>
      <c r="C295" s="79"/>
      <c r="D295" s="79"/>
      <c r="E295" s="80"/>
      <c r="F295" s="81"/>
      <c r="G295" s="103"/>
    </row>
    <row r="296" spans="1:6" ht="25.5" customHeight="1">
      <c r="A296" s="89"/>
      <c r="B296" s="88"/>
      <c r="C296" s="90"/>
      <c r="D296" s="90"/>
      <c r="E296" s="91"/>
      <c r="F296" s="81"/>
    </row>
    <row r="297" spans="1:6" ht="25.5" customHeight="1">
      <c r="A297" s="89"/>
      <c r="B297" s="88"/>
      <c r="C297" s="90"/>
      <c r="D297" s="90"/>
      <c r="E297" s="91"/>
      <c r="F297" s="81"/>
    </row>
    <row r="298" spans="1:6" ht="25.5" customHeight="1">
      <c r="A298" s="89"/>
      <c r="B298" s="88"/>
      <c r="C298" s="90"/>
      <c r="D298" s="90"/>
      <c r="E298" s="91"/>
      <c r="F298" s="81"/>
    </row>
    <row r="299" spans="1:6" ht="25.5" customHeight="1">
      <c r="A299" s="89"/>
      <c r="B299" s="88"/>
      <c r="C299" s="90"/>
      <c r="D299" s="90"/>
      <c r="E299" s="91"/>
      <c r="F299" s="81"/>
    </row>
    <row r="300" spans="1:6" ht="25.5" customHeight="1">
      <c r="A300" s="89"/>
      <c r="B300" s="88"/>
      <c r="C300" s="90"/>
      <c r="D300" s="90"/>
      <c r="E300" s="91"/>
      <c r="F300" s="81"/>
    </row>
    <row r="301" spans="1:6" ht="25.5" customHeight="1">
      <c r="A301" s="89"/>
      <c r="B301" s="88"/>
      <c r="C301" s="90"/>
      <c r="D301" s="90"/>
      <c r="E301" s="91"/>
      <c r="F301" s="81"/>
    </row>
    <row r="302" spans="1:6" ht="25.5" customHeight="1">
      <c r="A302" s="89"/>
      <c r="B302" s="88"/>
      <c r="C302" s="90"/>
      <c r="D302" s="90"/>
      <c r="E302" s="91"/>
      <c r="F302" s="81"/>
    </row>
    <row r="303" spans="1:6" ht="25.5" customHeight="1">
      <c r="A303" s="89"/>
      <c r="B303" s="88"/>
      <c r="C303" s="90"/>
      <c r="D303" s="90"/>
      <c r="E303" s="91"/>
      <c r="F303" s="81"/>
    </row>
    <row r="304" spans="1:6" ht="25.5" customHeight="1">
      <c r="A304" s="89"/>
      <c r="B304" s="92"/>
      <c r="C304" s="90"/>
      <c r="D304" s="90"/>
      <c r="E304" s="91"/>
      <c r="F304" s="81"/>
    </row>
    <row r="305" spans="1:6" ht="25.5" customHeight="1">
      <c r="A305" s="89"/>
      <c r="B305" s="92"/>
      <c r="C305" s="90"/>
      <c r="D305" s="90"/>
      <c r="E305" s="91"/>
      <c r="F305" s="81"/>
    </row>
    <row r="306" spans="1:6" ht="25.5" customHeight="1">
      <c r="A306" s="89"/>
      <c r="B306" s="92"/>
      <c r="C306" s="90"/>
      <c r="D306" s="90"/>
      <c r="E306" s="91"/>
      <c r="F306" s="81"/>
    </row>
    <row r="307" spans="1:6" ht="25.5" customHeight="1">
      <c r="A307" s="89"/>
      <c r="B307" s="92"/>
      <c r="C307" s="90"/>
      <c r="D307" s="90"/>
      <c r="E307" s="91"/>
      <c r="F307" s="81"/>
    </row>
    <row r="308" spans="1:6" ht="25.5" customHeight="1">
      <c r="A308" s="89"/>
      <c r="B308" s="92"/>
      <c r="C308" s="90"/>
      <c r="D308" s="90"/>
      <c r="E308" s="91"/>
      <c r="F308" s="81"/>
    </row>
    <row r="309" spans="1:6" ht="25.5" customHeight="1">
      <c r="A309" s="89"/>
      <c r="B309" s="92"/>
      <c r="C309" s="90"/>
      <c r="D309" s="90"/>
      <c r="E309" s="91"/>
      <c r="F309" s="81"/>
    </row>
    <row r="310" spans="1:6" ht="15" customHeight="1">
      <c r="A310" s="93"/>
      <c r="B310" s="93"/>
      <c r="C310" s="79"/>
      <c r="D310" s="79"/>
      <c r="E310" s="80"/>
      <c r="F310" s="81"/>
    </row>
    <row r="311" spans="1:6" ht="15" customHeight="1">
      <c r="A311" s="93"/>
      <c r="B311" s="93"/>
      <c r="C311" s="82"/>
      <c r="D311" s="82"/>
      <c r="E311" s="80"/>
      <c r="F311" s="81"/>
    </row>
    <row r="312" spans="1:6" ht="15" customHeight="1">
      <c r="A312" s="93"/>
      <c r="B312" s="93"/>
      <c r="C312" s="82"/>
      <c r="D312" s="82"/>
      <c r="E312" s="80"/>
      <c r="F312" s="81"/>
    </row>
    <row r="313" spans="1:6" ht="25.5" customHeight="1">
      <c r="A313" s="93"/>
      <c r="B313" s="93"/>
      <c r="C313" s="82"/>
      <c r="D313" s="82"/>
      <c r="E313" s="80"/>
      <c r="F313" s="81"/>
    </row>
    <row r="314" spans="1:6" ht="25.5" customHeight="1">
      <c r="A314" s="94"/>
      <c r="B314" s="95"/>
      <c r="C314" s="82"/>
      <c r="D314" s="82"/>
      <c r="E314" s="80"/>
      <c r="F314" s="81"/>
    </row>
    <row r="315" spans="1:6" ht="25.5" customHeight="1">
      <c r="A315" s="94"/>
      <c r="B315" s="77"/>
      <c r="C315" s="79"/>
      <c r="D315" s="79"/>
      <c r="E315" s="80"/>
      <c r="F315" s="81"/>
    </row>
    <row r="316" spans="1:6" ht="25.5" customHeight="1">
      <c r="A316" s="94"/>
      <c r="B316" s="77"/>
      <c r="C316" s="79"/>
      <c r="D316" s="79"/>
      <c r="E316" s="80"/>
      <c r="F316" s="81"/>
    </row>
    <row r="317" spans="1:6" ht="38.25" customHeight="1">
      <c r="A317" s="94"/>
      <c r="B317" s="77"/>
      <c r="C317" s="79"/>
      <c r="D317" s="79"/>
      <c r="E317" s="80"/>
      <c r="F317" s="81"/>
    </row>
    <row r="318" spans="1:6" ht="25.5" customHeight="1">
      <c r="A318" s="94"/>
      <c r="B318" s="77"/>
      <c r="C318" s="79"/>
      <c r="D318" s="79"/>
      <c r="E318" s="80"/>
      <c r="F318" s="81"/>
    </row>
    <row r="319" spans="1:6" ht="25.5" customHeight="1">
      <c r="A319" s="94"/>
      <c r="B319" s="77"/>
      <c r="C319" s="79"/>
      <c r="D319" s="79"/>
      <c r="E319" s="80"/>
      <c r="F319" s="81"/>
    </row>
    <row r="320" spans="1:6" ht="25.5" customHeight="1">
      <c r="A320" s="94"/>
      <c r="B320" s="77"/>
      <c r="C320" s="79"/>
      <c r="D320" s="79"/>
      <c r="E320" s="80"/>
      <c r="F320" s="81"/>
    </row>
    <row r="321" spans="1:6" ht="25.5" customHeight="1">
      <c r="A321" s="94"/>
      <c r="B321" s="77"/>
      <c r="C321" s="79"/>
      <c r="D321" s="79"/>
      <c r="E321" s="80"/>
      <c r="F321" s="81"/>
    </row>
    <row r="322" spans="1:6" ht="38.25" customHeight="1">
      <c r="A322" s="94"/>
      <c r="B322" s="77"/>
      <c r="C322" s="85"/>
      <c r="D322" s="85"/>
      <c r="E322" s="80"/>
      <c r="F322" s="81"/>
    </row>
    <row r="323" spans="1:6" ht="25.5" customHeight="1">
      <c r="A323" s="94"/>
      <c r="B323" s="77"/>
      <c r="C323" s="85"/>
      <c r="D323" s="85"/>
      <c r="E323" s="80"/>
      <c r="F323" s="81"/>
    </row>
    <row r="324" spans="1:6" ht="25.5" customHeight="1">
      <c r="A324" s="94"/>
      <c r="B324" s="77"/>
      <c r="C324" s="85"/>
      <c r="D324" s="85"/>
      <c r="E324" s="80"/>
      <c r="F324" s="81"/>
    </row>
    <row r="325" spans="1:6" ht="25.5" customHeight="1">
      <c r="A325" s="94"/>
      <c r="B325" s="77"/>
      <c r="C325" s="85"/>
      <c r="D325" s="85"/>
      <c r="E325" s="80"/>
      <c r="F325" s="81"/>
    </row>
    <row r="326" spans="1:6" ht="25.5" customHeight="1">
      <c r="A326" s="94"/>
      <c r="B326" s="77"/>
      <c r="C326" s="85"/>
      <c r="D326" s="85"/>
      <c r="E326" s="80"/>
      <c r="F326" s="81"/>
    </row>
    <row r="327" spans="1:6" ht="25.5" customHeight="1">
      <c r="A327" s="94"/>
      <c r="B327" s="77"/>
      <c r="C327" s="85"/>
      <c r="D327" s="85"/>
      <c r="E327" s="85"/>
      <c r="F327" s="81"/>
    </row>
    <row r="328" spans="1:6" ht="25.5" customHeight="1">
      <c r="A328" s="94"/>
      <c r="B328" s="77"/>
      <c r="C328" s="80"/>
      <c r="D328" s="80"/>
      <c r="E328" s="85"/>
      <c r="F328" s="81"/>
    </row>
    <row r="329" spans="1:6" ht="25.5" customHeight="1">
      <c r="A329" s="94"/>
      <c r="B329" s="77"/>
      <c r="C329" s="80"/>
      <c r="D329" s="80"/>
      <c r="E329" s="85"/>
      <c r="F329" s="81"/>
    </row>
    <row r="330" spans="1:6" ht="25.5" customHeight="1">
      <c r="A330" s="94"/>
      <c r="B330" s="96"/>
      <c r="C330" s="79"/>
      <c r="D330" s="79"/>
      <c r="E330" s="85"/>
      <c r="F330" s="81"/>
    </row>
    <row r="331" spans="1:6" ht="25.5" customHeight="1">
      <c r="A331" s="94"/>
      <c r="B331" s="92"/>
      <c r="C331" s="79"/>
      <c r="D331" s="79"/>
      <c r="E331" s="85"/>
      <c r="F331" s="81"/>
    </row>
    <row r="332" spans="1:6" ht="25.5" customHeight="1">
      <c r="A332" s="94"/>
      <c r="B332" s="92"/>
      <c r="C332" s="79"/>
      <c r="D332" s="79"/>
      <c r="E332" s="85"/>
      <c r="F332" s="81"/>
    </row>
    <row r="333" spans="1:6" ht="25.5" customHeight="1">
      <c r="A333" s="94"/>
      <c r="B333" s="92"/>
      <c r="C333" s="79"/>
      <c r="D333" s="79"/>
      <c r="E333" s="85"/>
      <c r="F333" s="81"/>
    </row>
    <row r="334" spans="1:6" ht="25.5" customHeight="1">
      <c r="A334" s="94"/>
      <c r="B334" s="92"/>
      <c r="C334" s="79"/>
      <c r="D334" s="79"/>
      <c r="E334" s="85"/>
      <c r="F334" s="81"/>
    </row>
    <row r="335" spans="1:6" ht="25.5" customHeight="1">
      <c r="A335" s="94"/>
      <c r="B335" s="92"/>
      <c r="C335" s="79"/>
      <c r="D335" s="79"/>
      <c r="E335" s="85"/>
      <c r="F335" s="81"/>
    </row>
    <row r="336" spans="1:6" ht="25.5" customHeight="1">
      <c r="A336" s="97"/>
      <c r="B336" s="77"/>
      <c r="C336" s="79"/>
      <c r="D336" s="79"/>
      <c r="E336" s="80"/>
      <c r="F336" s="81"/>
    </row>
    <row r="337" spans="1:6" ht="25.5" customHeight="1">
      <c r="A337" s="97"/>
      <c r="B337" s="77"/>
      <c r="C337" s="79"/>
      <c r="D337" s="79"/>
      <c r="E337" s="80"/>
      <c r="F337" s="81"/>
    </row>
    <row r="338" spans="1:6" ht="25.5" customHeight="1">
      <c r="A338" s="97"/>
      <c r="B338" s="77"/>
      <c r="C338" s="79"/>
      <c r="D338" s="79"/>
      <c r="E338" s="80"/>
      <c r="F338" s="81"/>
    </row>
    <row r="339" spans="1:6" ht="38.25" customHeight="1">
      <c r="A339" s="97"/>
      <c r="B339" s="77"/>
      <c r="C339" s="79"/>
      <c r="D339" s="79"/>
      <c r="E339" s="80"/>
      <c r="F339" s="81"/>
    </row>
    <row r="340" spans="1:6" ht="38.25" customHeight="1">
      <c r="A340" s="97"/>
      <c r="B340" s="77"/>
      <c r="C340" s="79"/>
      <c r="D340" s="79"/>
      <c r="E340" s="80"/>
      <c r="F340" s="81"/>
    </row>
    <row r="341" spans="1:6" ht="38.25" customHeight="1">
      <c r="A341" s="97"/>
      <c r="B341" s="77"/>
      <c r="C341" s="79"/>
      <c r="D341" s="79"/>
      <c r="E341" s="80"/>
      <c r="F341" s="81"/>
    </row>
    <row r="342" spans="1:6" ht="38.25" customHeight="1">
      <c r="A342" s="97"/>
      <c r="B342" s="77"/>
      <c r="C342" s="79"/>
      <c r="D342" s="79"/>
      <c r="E342" s="80"/>
      <c r="F342" s="81"/>
    </row>
    <row r="343" spans="1:6" ht="38.25" customHeight="1">
      <c r="A343" s="97"/>
      <c r="B343" s="77"/>
      <c r="C343" s="79"/>
      <c r="D343" s="79"/>
      <c r="E343" s="80"/>
      <c r="F343" s="81"/>
    </row>
    <row r="344" spans="1:6" ht="38.25" customHeight="1">
      <c r="A344" s="97"/>
      <c r="B344" s="77"/>
      <c r="C344" s="79"/>
      <c r="D344" s="79"/>
      <c r="E344" s="80"/>
      <c r="F344" s="81"/>
    </row>
    <row r="345" spans="1:6" ht="38.25" customHeight="1">
      <c r="A345" s="97"/>
      <c r="B345" s="77"/>
      <c r="C345" s="79"/>
      <c r="D345" s="79"/>
      <c r="E345" s="80"/>
      <c r="F345" s="81"/>
    </row>
    <row r="346" spans="1:6" ht="38.25" customHeight="1">
      <c r="A346" s="97"/>
      <c r="B346" s="77"/>
      <c r="C346" s="79"/>
      <c r="D346" s="79"/>
      <c r="E346" s="80"/>
      <c r="F346" s="81"/>
    </row>
    <row r="347" spans="1:6" ht="38.25" customHeight="1">
      <c r="A347" s="97"/>
      <c r="B347" s="77"/>
      <c r="C347" s="79"/>
      <c r="D347" s="79"/>
      <c r="E347" s="80"/>
      <c r="F347" s="81"/>
    </row>
    <row r="348" spans="1:6" ht="25.5" customHeight="1">
      <c r="A348" s="97"/>
      <c r="B348" s="77"/>
      <c r="C348" s="79"/>
      <c r="D348" s="79"/>
      <c r="E348" s="80"/>
      <c r="F348" s="81"/>
    </row>
    <row r="349" spans="1:6" ht="25.5" customHeight="1">
      <c r="A349" s="97"/>
      <c r="B349" s="77"/>
      <c r="C349" s="79"/>
      <c r="D349" s="79"/>
      <c r="E349" s="80"/>
      <c r="F349" s="81"/>
    </row>
    <row r="350" spans="1:6" ht="38.25" customHeight="1">
      <c r="A350" s="97"/>
      <c r="B350" s="77"/>
      <c r="C350" s="79"/>
      <c r="D350" s="79"/>
      <c r="E350" s="80"/>
      <c r="F350" s="81"/>
    </row>
    <row r="351" spans="1:6" ht="38.25" customHeight="1">
      <c r="A351" s="97"/>
      <c r="B351" s="77"/>
      <c r="C351" s="79"/>
      <c r="D351" s="79"/>
      <c r="E351" s="80"/>
      <c r="F351" s="81"/>
    </row>
    <row r="352" spans="1:6" ht="25.5" customHeight="1">
      <c r="A352" s="97"/>
      <c r="B352" s="77"/>
      <c r="C352" s="79"/>
      <c r="D352" s="79"/>
      <c r="E352" s="80"/>
      <c r="F352" s="81"/>
    </row>
    <row r="353" spans="1:6" ht="25.5" customHeight="1">
      <c r="A353" s="97"/>
      <c r="B353" s="77"/>
      <c r="C353" s="79"/>
      <c r="D353" s="79"/>
      <c r="E353" s="80"/>
      <c r="F353" s="81"/>
    </row>
    <row r="354" spans="1:6" ht="25.5" customHeight="1">
      <c r="A354" s="97"/>
      <c r="B354" s="77"/>
      <c r="C354" s="79"/>
      <c r="D354" s="79"/>
      <c r="E354" s="80"/>
      <c r="F354" s="81"/>
    </row>
    <row r="355" spans="1:6" ht="25.5" customHeight="1">
      <c r="A355" s="97"/>
      <c r="B355" s="98"/>
      <c r="C355" s="82"/>
      <c r="D355" s="82"/>
      <c r="E355" s="80"/>
      <c r="F355" s="81"/>
    </row>
    <row r="356" spans="1:6" ht="21" customHeight="1">
      <c r="A356" s="97"/>
      <c r="B356" s="98"/>
      <c r="C356" s="82"/>
      <c r="D356" s="82"/>
      <c r="E356" s="80"/>
      <c r="F356" s="81"/>
    </row>
    <row r="357" spans="1:6" ht="15" customHeight="1">
      <c r="A357" s="99"/>
      <c r="B357" s="99"/>
      <c r="C357" s="79"/>
      <c r="D357" s="79"/>
      <c r="E357" s="85"/>
      <c r="F357" s="81"/>
    </row>
    <row r="358" spans="1:6" ht="15" customHeight="1">
      <c r="A358" s="99"/>
      <c r="B358" s="99"/>
      <c r="C358" s="79"/>
      <c r="D358" s="79"/>
      <c r="E358" s="85"/>
      <c r="F358" s="81"/>
    </row>
    <row r="359" spans="1:6" ht="15" customHeight="1">
      <c r="A359" s="99"/>
      <c r="B359" s="99"/>
      <c r="C359" s="79"/>
      <c r="D359" s="79"/>
      <c r="E359" s="85"/>
      <c r="F359" s="81"/>
    </row>
    <row r="360" spans="1:6" ht="29.25" customHeight="1">
      <c r="A360" s="249"/>
      <c r="B360" s="249"/>
      <c r="C360" s="249"/>
      <c r="D360" s="249"/>
      <c r="E360" s="249"/>
      <c r="F360" s="249"/>
    </row>
    <row r="361" spans="1:5" ht="15.75">
      <c r="A361" s="1"/>
      <c r="B361" s="100"/>
      <c r="C361" s="101"/>
      <c r="D361" s="102"/>
      <c r="E361" s="102"/>
    </row>
    <row r="362" spans="1:5" ht="15.75">
      <c r="A362" s="1"/>
      <c r="B362" s="100"/>
      <c r="C362" s="101"/>
      <c r="D362" s="102"/>
      <c r="E362" s="102"/>
    </row>
    <row r="363" spans="1:5" ht="15.75">
      <c r="A363" s="1"/>
      <c r="B363" s="100"/>
      <c r="C363" s="101"/>
      <c r="D363" s="102"/>
      <c r="E363" s="102"/>
    </row>
    <row r="364" spans="1:5" ht="15.75">
      <c r="A364" s="1"/>
      <c r="B364" s="100"/>
      <c r="C364" s="101"/>
      <c r="D364" s="102"/>
      <c r="E364" s="102"/>
    </row>
    <row r="365" spans="1:5" ht="15.75">
      <c r="A365" s="1"/>
      <c r="B365" s="100"/>
      <c r="C365" s="101"/>
      <c r="D365" s="102"/>
      <c r="E365" s="102"/>
    </row>
    <row r="366" spans="1:5" ht="15.75">
      <c r="A366" s="1"/>
      <c r="B366" s="100"/>
      <c r="C366" s="101"/>
      <c r="D366" s="102"/>
      <c r="E366" s="102"/>
    </row>
    <row r="367" spans="1:5" ht="15.75">
      <c r="A367" s="1"/>
      <c r="B367" s="100"/>
      <c r="C367" s="101"/>
      <c r="D367" s="102"/>
      <c r="E367" s="102"/>
    </row>
    <row r="368" spans="1:5" ht="15.75">
      <c r="A368" s="1"/>
      <c r="B368" s="100"/>
      <c r="C368" s="101"/>
      <c r="D368" s="102"/>
      <c r="E368" s="102"/>
    </row>
    <row r="369" spans="1:5" ht="15.75">
      <c r="A369" s="1"/>
      <c r="B369" s="100"/>
      <c r="C369" s="101"/>
      <c r="D369" s="102"/>
      <c r="E369" s="102"/>
    </row>
    <row r="370" spans="1:5" ht="15.75">
      <c r="A370" s="1"/>
      <c r="B370" s="100"/>
      <c r="C370" s="101"/>
      <c r="D370" s="102"/>
      <c r="E370" s="102"/>
    </row>
    <row r="371" spans="1:5" ht="15.75">
      <c r="A371" s="1"/>
      <c r="B371" s="100"/>
      <c r="C371" s="101"/>
      <c r="D371" s="102"/>
      <c r="E371" s="102"/>
    </row>
    <row r="372" spans="1:5" ht="15.75">
      <c r="A372" s="1"/>
      <c r="B372" s="100"/>
      <c r="C372" s="101"/>
      <c r="D372" s="102"/>
      <c r="E372" s="102"/>
    </row>
    <row r="373" spans="1:5" ht="15.75">
      <c r="A373" s="1"/>
      <c r="B373" s="100"/>
      <c r="C373" s="101"/>
      <c r="D373" s="102"/>
      <c r="E373" s="102"/>
    </row>
    <row r="374" spans="1:5" ht="15.75">
      <c r="A374" s="1"/>
      <c r="B374" s="100"/>
      <c r="C374" s="101"/>
      <c r="D374" s="102"/>
      <c r="E374" s="102"/>
    </row>
    <row r="375" spans="1:5" ht="15.75">
      <c r="A375" s="1"/>
      <c r="B375" s="100"/>
      <c r="C375" s="101"/>
      <c r="D375" s="102"/>
      <c r="E375" s="102"/>
    </row>
    <row r="376" spans="1:5" ht="15.75">
      <c r="A376" s="1"/>
      <c r="B376" s="100"/>
      <c r="C376" s="101"/>
      <c r="D376" s="102"/>
      <c r="E376" s="102"/>
    </row>
    <row r="377" spans="1:5" ht="15.75">
      <c r="A377" s="1"/>
      <c r="B377" s="100"/>
      <c r="C377" s="101"/>
      <c r="D377" s="102"/>
      <c r="E377" s="102"/>
    </row>
    <row r="378" spans="1:5" ht="15.75">
      <c r="A378" s="1"/>
      <c r="B378" s="100"/>
      <c r="C378" s="101"/>
      <c r="D378" s="102"/>
      <c r="E378" s="102"/>
    </row>
    <row r="379" spans="1:5" ht="15.75">
      <c r="A379" s="1"/>
      <c r="B379" s="100"/>
      <c r="C379" s="101"/>
      <c r="D379" s="102"/>
      <c r="E379" s="102"/>
    </row>
    <row r="380" spans="1:5" ht="15.75">
      <c r="A380" s="1"/>
      <c r="B380" s="100"/>
      <c r="C380" s="101"/>
      <c r="D380" s="102"/>
      <c r="E380" s="102"/>
    </row>
    <row r="381" spans="1:5" ht="15.75">
      <c r="A381" s="1"/>
      <c r="B381" s="100"/>
      <c r="C381" s="101"/>
      <c r="D381" s="102"/>
      <c r="E381" s="102"/>
    </row>
  </sheetData>
  <sheetProtection/>
  <mergeCells count="169">
    <mergeCell ref="A208:B210"/>
    <mergeCell ref="C210:D210"/>
    <mergeCell ref="A211:F211"/>
    <mergeCell ref="C46:D46"/>
    <mergeCell ref="A7:A76"/>
    <mergeCell ref="A77:A128"/>
    <mergeCell ref="A181:A186"/>
    <mergeCell ref="B181:B186"/>
    <mergeCell ref="A187:A205"/>
    <mergeCell ref="B187:B198"/>
    <mergeCell ref="B199:B205"/>
    <mergeCell ref="A206:A207"/>
    <mergeCell ref="B206:B207"/>
    <mergeCell ref="A147:A160"/>
    <mergeCell ref="B147:B154"/>
    <mergeCell ref="B155:B160"/>
    <mergeCell ref="A161:B164"/>
    <mergeCell ref="A165:A180"/>
    <mergeCell ref="B165:B180"/>
    <mergeCell ref="A129:A146"/>
    <mergeCell ref="B129:B139"/>
    <mergeCell ref="C129:D129"/>
    <mergeCell ref="C130:C132"/>
    <mergeCell ref="C134:D134"/>
    <mergeCell ref="C135:C136"/>
    <mergeCell ref="B140:B146"/>
    <mergeCell ref="C139:D139"/>
    <mergeCell ref="C140:D140"/>
    <mergeCell ref="C144:D144"/>
    <mergeCell ref="B106:B125"/>
    <mergeCell ref="C109:D109"/>
    <mergeCell ref="C110:C112"/>
    <mergeCell ref="C113:D113"/>
    <mergeCell ref="C114:C120"/>
    <mergeCell ref="C121:C125"/>
    <mergeCell ref="C106:D106"/>
    <mergeCell ref="C107:D107"/>
    <mergeCell ref="C108:D108"/>
    <mergeCell ref="C74:C76"/>
    <mergeCell ref="B77:B105"/>
    <mergeCell ref="C78:D78"/>
    <mergeCell ref="C79:C85"/>
    <mergeCell ref="C86:C95"/>
    <mergeCell ref="C102:D102"/>
    <mergeCell ref="C104:D104"/>
    <mergeCell ref="C96:D96"/>
    <mergeCell ref="C97:C101"/>
    <mergeCell ref="C103:D103"/>
    <mergeCell ref="C203:D203"/>
    <mergeCell ref="C204:D204"/>
    <mergeCell ref="C198:D198"/>
    <mergeCell ref="C17:D17"/>
    <mergeCell ref="C25:C41"/>
    <mergeCell ref="C44:D44"/>
    <mergeCell ref="C49:D49"/>
    <mergeCell ref="C50:C51"/>
    <mergeCell ref="C52:C55"/>
    <mergeCell ref="C23:C24"/>
    <mergeCell ref="C209:D209"/>
    <mergeCell ref="C205:D205"/>
    <mergeCell ref="C206:D206"/>
    <mergeCell ref="C207:D207"/>
    <mergeCell ref="C208:D208"/>
    <mergeCell ref="C197:D197"/>
    <mergeCell ref="C199:D199"/>
    <mergeCell ref="C200:D200"/>
    <mergeCell ref="C201:D201"/>
    <mergeCell ref="C202:D202"/>
    <mergeCell ref="C196:D196"/>
    <mergeCell ref="C57:D57"/>
    <mergeCell ref="C58:C60"/>
    <mergeCell ref="C70:D70"/>
    <mergeCell ref="C71:D71"/>
    <mergeCell ref="C73:D73"/>
    <mergeCell ref="C194:D194"/>
    <mergeCell ref="C186:D186"/>
    <mergeCell ref="C192:D192"/>
    <mergeCell ref="C195:D195"/>
    <mergeCell ref="C191:D191"/>
    <mergeCell ref="C193:D193"/>
    <mergeCell ref="C187:D187"/>
    <mergeCell ref="C190:D190"/>
    <mergeCell ref="C188:D188"/>
    <mergeCell ref="C189:D189"/>
    <mergeCell ref="C177:D177"/>
    <mergeCell ref="C180:D180"/>
    <mergeCell ref="C184:D184"/>
    <mergeCell ref="C183:D183"/>
    <mergeCell ref="C181:D181"/>
    <mergeCell ref="C182:D182"/>
    <mergeCell ref="C178:D178"/>
    <mergeCell ref="C179:D179"/>
    <mergeCell ref="C156:D156"/>
    <mergeCell ref="C174:D174"/>
    <mergeCell ref="C160:D160"/>
    <mergeCell ref="C161:D161"/>
    <mergeCell ref="C163:D163"/>
    <mergeCell ref="C164:D164"/>
    <mergeCell ref="C167:D167"/>
    <mergeCell ref="C165:D165"/>
    <mergeCell ref="C166:D166"/>
    <mergeCell ref="C162:D162"/>
    <mergeCell ref="C145:D145"/>
    <mergeCell ref="C146:D146"/>
    <mergeCell ref="C158:D158"/>
    <mergeCell ref="C159:D159"/>
    <mergeCell ref="C152:D152"/>
    <mergeCell ref="C153:D153"/>
    <mergeCell ref="C157:D157"/>
    <mergeCell ref="C151:D151"/>
    <mergeCell ref="C154:D154"/>
    <mergeCell ref="C155:D155"/>
    <mergeCell ref="C148:D148"/>
    <mergeCell ref="C149:D149"/>
    <mergeCell ref="C150:D150"/>
    <mergeCell ref="C147:D147"/>
    <mergeCell ref="C126:D126"/>
    <mergeCell ref="C142:D142"/>
    <mergeCell ref="C143:D143"/>
    <mergeCell ref="C128:D128"/>
    <mergeCell ref="C133:D133"/>
    <mergeCell ref="C137:D137"/>
    <mergeCell ref="C138:D138"/>
    <mergeCell ref="C141:D141"/>
    <mergeCell ref="B5:D5"/>
    <mergeCell ref="A6:D6"/>
    <mergeCell ref="C127:D127"/>
    <mergeCell ref="C47:D47"/>
    <mergeCell ref="C77:D77"/>
    <mergeCell ref="B126:B128"/>
    <mergeCell ref="C105:D105"/>
    <mergeCell ref="C9:D9"/>
    <mergeCell ref="C61:D61"/>
    <mergeCell ref="B74:B76"/>
    <mergeCell ref="F1:G1"/>
    <mergeCell ref="A2:C2"/>
    <mergeCell ref="A4:G4"/>
    <mergeCell ref="D2:E2"/>
    <mergeCell ref="C18:D18"/>
    <mergeCell ref="B7:B73"/>
    <mergeCell ref="C69:D69"/>
    <mergeCell ref="C62:D62"/>
    <mergeCell ref="C7:D7"/>
    <mergeCell ref="C8:D8"/>
    <mergeCell ref="C10:D10"/>
    <mergeCell ref="C11:C16"/>
    <mergeCell ref="C48:D48"/>
    <mergeCell ref="C19:C22"/>
    <mergeCell ref="C42:D42"/>
    <mergeCell ref="C43:D43"/>
    <mergeCell ref="C66:D66"/>
    <mergeCell ref="C56:D56"/>
    <mergeCell ref="C45:D45"/>
    <mergeCell ref="C72:D72"/>
    <mergeCell ref="C68:D68"/>
    <mergeCell ref="C67:D67"/>
    <mergeCell ref="C63:D63"/>
    <mergeCell ref="C64:D64"/>
    <mergeCell ref="C65:D65"/>
    <mergeCell ref="A360:F360"/>
    <mergeCell ref="C168:D168"/>
    <mergeCell ref="C169:D169"/>
    <mergeCell ref="C170:D170"/>
    <mergeCell ref="C171:D171"/>
    <mergeCell ref="C172:D172"/>
    <mergeCell ref="C173:D173"/>
    <mergeCell ref="C176:D176"/>
    <mergeCell ref="C175:D175"/>
    <mergeCell ref="C185:D185"/>
  </mergeCells>
  <conditionalFormatting sqref="F212:F256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7874015748031497" right="0.1968503937007874" top="0.7874015748031497" bottom="0.1968503937007874" header="0" footer="0"/>
  <pageSetup horizontalDpi="600" verticalDpi="600" orientation="portrait" paperSize="9" scale="50" r:id="rId3"/>
  <rowBreaks count="3" manualBreakCount="3">
    <brk id="73" max="6" man="1"/>
    <brk id="128" max="6" man="1"/>
    <brk id="18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N59"/>
  <sheetViews>
    <sheetView showGridLines="0" zoomScale="50" zoomScaleNormal="50" zoomScalePageLayoutView="0" workbookViewId="0" topLeftCell="A1">
      <selection activeCell="C58" sqref="C58"/>
    </sheetView>
  </sheetViews>
  <sheetFormatPr defaultColWidth="9.140625" defaultRowHeight="12.75"/>
  <cols>
    <col min="1" max="1" width="10.140625" style="147" customWidth="1"/>
    <col min="2" max="2" width="13.421875" style="147" customWidth="1"/>
    <col min="3" max="3" width="141.57421875" style="147" customWidth="1"/>
    <col min="4" max="4" width="57.140625" style="147" customWidth="1"/>
    <col min="5" max="5" width="7.421875" style="147" customWidth="1"/>
    <col min="6" max="6" width="24.8515625" style="147" customWidth="1"/>
    <col min="7" max="8" width="14.57421875" style="147" customWidth="1"/>
    <col min="9" max="16384" width="9.140625" style="147" customWidth="1"/>
  </cols>
  <sheetData>
    <row r="1" ht="11.25" customHeight="1"/>
    <row r="2" spans="1:6" s="150" customFormat="1" ht="16.5" customHeight="1">
      <c r="A2" s="141" t="s">
        <v>519</v>
      </c>
      <c r="D2" s="142" t="str">
        <f>IF('Титул ф.01'!D21=0," ",'Титул ф.01'!D21)</f>
        <v>Ульяновский областной суд </v>
      </c>
      <c r="E2" s="134"/>
      <c r="F2" s="135"/>
    </row>
    <row r="3" spans="3:8" s="150" customFormat="1" ht="10.5" customHeight="1">
      <c r="C3" s="148"/>
      <c r="D3" s="149"/>
      <c r="E3" s="151"/>
      <c r="F3" s="151"/>
      <c r="G3" s="151"/>
      <c r="H3" s="152"/>
    </row>
    <row r="4" spans="1:118" s="2" customFormat="1" ht="57" customHeight="1">
      <c r="A4" s="330" t="s">
        <v>424</v>
      </c>
      <c r="B4" s="330"/>
      <c r="C4" s="330"/>
      <c r="D4" s="330"/>
      <c r="E4" s="330"/>
      <c r="F4" s="330"/>
      <c r="G4" s="124"/>
      <c r="H4" s="124"/>
      <c r="I4" s="15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326" t="s">
        <v>812</v>
      </c>
      <c r="B5" s="327"/>
      <c r="C5" s="328"/>
      <c r="D5" s="137" t="s">
        <v>521</v>
      </c>
      <c r="E5" s="136" t="s">
        <v>598</v>
      </c>
      <c r="F5" s="131" t="s">
        <v>813</v>
      </c>
      <c r="G5" s="1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156" customFormat="1" ht="12.75" customHeight="1">
      <c r="A6" s="324" t="s">
        <v>563</v>
      </c>
      <c r="B6" s="324"/>
      <c r="C6" s="324"/>
      <c r="D6" s="129" t="s">
        <v>564</v>
      </c>
      <c r="E6" s="130"/>
      <c r="F6" s="131">
        <v>1</v>
      </c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</row>
    <row r="7" spans="1:115" s="2" customFormat="1" ht="33.75" customHeight="1">
      <c r="A7" s="316" t="s">
        <v>818</v>
      </c>
      <c r="B7" s="316"/>
      <c r="C7" s="316"/>
      <c r="D7" s="123" t="s">
        <v>821</v>
      </c>
      <c r="E7" s="130">
        <v>1</v>
      </c>
      <c r="F7" s="145">
        <v>24</v>
      </c>
      <c r="G7" s="15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3.75" customHeight="1">
      <c r="A8" s="316" t="s">
        <v>565</v>
      </c>
      <c r="B8" s="316"/>
      <c r="C8" s="316"/>
      <c r="D8" s="123" t="s">
        <v>325</v>
      </c>
      <c r="E8" s="130">
        <v>2</v>
      </c>
      <c r="F8" s="145">
        <v>26</v>
      </c>
      <c r="G8" s="15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3.75" customHeight="1">
      <c r="A9" s="316" t="s">
        <v>566</v>
      </c>
      <c r="B9" s="316"/>
      <c r="C9" s="316"/>
      <c r="D9" s="123" t="s">
        <v>326</v>
      </c>
      <c r="E9" s="130">
        <v>3</v>
      </c>
      <c r="F9" s="145">
        <v>0</v>
      </c>
      <c r="G9" s="15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3.75" customHeight="1">
      <c r="A10" s="316" t="s">
        <v>508</v>
      </c>
      <c r="B10" s="316"/>
      <c r="C10" s="316"/>
      <c r="D10" s="123" t="s">
        <v>822</v>
      </c>
      <c r="E10" s="130">
        <v>4</v>
      </c>
      <c r="F10" s="145">
        <v>21</v>
      </c>
      <c r="G10" s="15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3.75" customHeight="1">
      <c r="A11" s="316" t="s">
        <v>553</v>
      </c>
      <c r="B11" s="316"/>
      <c r="C11" s="316"/>
      <c r="D11" s="123" t="s">
        <v>823</v>
      </c>
      <c r="E11" s="130">
        <v>5</v>
      </c>
      <c r="F11" s="145">
        <v>15</v>
      </c>
      <c r="G11" s="15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45.75" customHeight="1">
      <c r="A12" s="323" t="s">
        <v>420</v>
      </c>
      <c r="B12" s="321" t="s">
        <v>388</v>
      </c>
      <c r="C12" s="322"/>
      <c r="D12" s="123" t="s">
        <v>377</v>
      </c>
      <c r="E12" s="130">
        <v>6</v>
      </c>
      <c r="F12" s="145">
        <v>5</v>
      </c>
      <c r="G12" s="15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3.75" customHeight="1">
      <c r="A13" s="323"/>
      <c r="B13" s="323" t="s">
        <v>421</v>
      </c>
      <c r="C13" s="132" t="s">
        <v>507</v>
      </c>
      <c r="D13" s="123" t="s">
        <v>377</v>
      </c>
      <c r="E13" s="130">
        <v>7</v>
      </c>
      <c r="F13" s="145">
        <v>3</v>
      </c>
      <c r="G13" s="15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33.75" customHeight="1">
      <c r="A14" s="323"/>
      <c r="B14" s="323"/>
      <c r="C14" s="132" t="s">
        <v>417</v>
      </c>
      <c r="D14" s="123" t="s">
        <v>377</v>
      </c>
      <c r="E14" s="130">
        <v>8</v>
      </c>
      <c r="F14" s="145">
        <v>0</v>
      </c>
      <c r="G14" s="15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3.75" customHeight="1">
      <c r="A15" s="323"/>
      <c r="B15" s="323"/>
      <c r="C15" s="132" t="s">
        <v>416</v>
      </c>
      <c r="D15" s="123" t="s">
        <v>377</v>
      </c>
      <c r="E15" s="130">
        <v>9</v>
      </c>
      <c r="F15" s="145">
        <v>2</v>
      </c>
      <c r="G15" s="15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33.75" customHeight="1">
      <c r="A16" s="323"/>
      <c r="B16" s="323"/>
      <c r="C16" s="132" t="s">
        <v>819</v>
      </c>
      <c r="D16" s="123" t="s">
        <v>377</v>
      </c>
      <c r="E16" s="130">
        <v>10</v>
      </c>
      <c r="F16" s="145">
        <v>0</v>
      </c>
      <c r="G16" s="15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24" customHeight="1">
      <c r="A17" s="323"/>
      <c r="B17" s="325" t="s">
        <v>553</v>
      </c>
      <c r="C17" s="325"/>
      <c r="D17" s="123" t="s">
        <v>378</v>
      </c>
      <c r="E17" s="130">
        <v>11</v>
      </c>
      <c r="F17" s="145">
        <v>3</v>
      </c>
      <c r="G17" s="15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3.75" customHeight="1">
      <c r="A18" s="323"/>
      <c r="B18" s="323" t="s">
        <v>422</v>
      </c>
      <c r="C18" s="132" t="s">
        <v>507</v>
      </c>
      <c r="D18" s="123" t="s">
        <v>378</v>
      </c>
      <c r="E18" s="130">
        <v>12</v>
      </c>
      <c r="F18" s="145">
        <v>2</v>
      </c>
      <c r="G18" s="15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33.75" customHeight="1">
      <c r="A19" s="323"/>
      <c r="B19" s="323"/>
      <c r="C19" s="132" t="s">
        <v>418</v>
      </c>
      <c r="D19" s="123" t="s">
        <v>378</v>
      </c>
      <c r="E19" s="130">
        <v>13</v>
      </c>
      <c r="F19" s="145">
        <v>0</v>
      </c>
      <c r="G19" s="15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3.75" customHeight="1">
      <c r="A20" s="323"/>
      <c r="B20" s="323"/>
      <c r="C20" s="132" t="s">
        <v>416</v>
      </c>
      <c r="D20" s="123" t="s">
        <v>378</v>
      </c>
      <c r="E20" s="130">
        <v>14</v>
      </c>
      <c r="F20" s="145">
        <v>1</v>
      </c>
      <c r="G20" s="15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33.75" customHeight="1">
      <c r="A21" s="323"/>
      <c r="B21" s="323"/>
      <c r="C21" s="132" t="s">
        <v>820</v>
      </c>
      <c r="D21" s="123" t="s">
        <v>378</v>
      </c>
      <c r="E21" s="130">
        <v>15</v>
      </c>
      <c r="F21" s="145">
        <v>0</v>
      </c>
      <c r="G21" s="15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63" customHeight="1">
      <c r="A22" s="323"/>
      <c r="B22" s="321" t="s">
        <v>379</v>
      </c>
      <c r="C22" s="322"/>
      <c r="D22" s="123" t="s">
        <v>380</v>
      </c>
      <c r="E22" s="130">
        <v>16</v>
      </c>
      <c r="F22" s="145">
        <v>0</v>
      </c>
      <c r="G22" s="15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3.75" customHeight="1">
      <c r="A23" s="323"/>
      <c r="B23" s="321" t="s">
        <v>553</v>
      </c>
      <c r="C23" s="322"/>
      <c r="D23" s="123" t="s">
        <v>381</v>
      </c>
      <c r="E23" s="130">
        <v>17</v>
      </c>
      <c r="F23" s="145">
        <v>0</v>
      </c>
      <c r="G23" s="15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33.75" customHeight="1">
      <c r="A24" s="323"/>
      <c r="B24" s="321" t="s">
        <v>389</v>
      </c>
      <c r="C24" s="322"/>
      <c r="D24" s="123" t="s">
        <v>382</v>
      </c>
      <c r="E24" s="130">
        <v>18</v>
      </c>
      <c r="F24" s="174"/>
      <c r="G24" s="15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3.75" customHeight="1">
      <c r="A25" s="323"/>
      <c r="B25" s="321" t="s">
        <v>553</v>
      </c>
      <c r="C25" s="322"/>
      <c r="D25" s="123" t="s">
        <v>383</v>
      </c>
      <c r="E25" s="130">
        <v>19</v>
      </c>
      <c r="F25" s="174"/>
      <c r="G25" s="15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33.75" customHeight="1">
      <c r="A26" s="323"/>
      <c r="B26" s="321" t="s">
        <v>384</v>
      </c>
      <c r="C26" s="322"/>
      <c r="D26" s="123" t="s">
        <v>385</v>
      </c>
      <c r="E26" s="130">
        <v>20</v>
      </c>
      <c r="F26" s="145">
        <v>0</v>
      </c>
      <c r="G26" s="15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3.75" customHeight="1">
      <c r="A27" s="323"/>
      <c r="B27" s="321" t="s">
        <v>553</v>
      </c>
      <c r="C27" s="322"/>
      <c r="D27" s="123" t="s">
        <v>386</v>
      </c>
      <c r="E27" s="130">
        <v>21</v>
      </c>
      <c r="F27" s="145">
        <v>0</v>
      </c>
      <c r="G27" s="15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3.75" customHeight="1">
      <c r="A28" s="323"/>
      <c r="B28" s="321" t="s">
        <v>387</v>
      </c>
      <c r="C28" s="322"/>
      <c r="D28" s="123" t="s">
        <v>390</v>
      </c>
      <c r="E28" s="130">
        <v>22</v>
      </c>
      <c r="F28" s="145">
        <v>15</v>
      </c>
      <c r="G28" s="15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3.75" customHeight="1">
      <c r="A29" s="323"/>
      <c r="B29" s="321" t="s">
        <v>553</v>
      </c>
      <c r="C29" s="322"/>
      <c r="D29" s="123" t="s">
        <v>391</v>
      </c>
      <c r="E29" s="130">
        <v>23</v>
      </c>
      <c r="F29" s="145">
        <v>12</v>
      </c>
      <c r="G29" s="15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33.75" customHeight="1">
      <c r="A30" s="323"/>
      <c r="B30" s="321" t="s">
        <v>392</v>
      </c>
      <c r="C30" s="322"/>
      <c r="D30" s="123" t="s">
        <v>394</v>
      </c>
      <c r="E30" s="130">
        <v>24</v>
      </c>
      <c r="F30" s="145">
        <v>1</v>
      </c>
      <c r="G30" s="15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3.75" customHeight="1">
      <c r="A31" s="323"/>
      <c r="B31" s="321" t="s">
        <v>553</v>
      </c>
      <c r="C31" s="322"/>
      <c r="D31" s="123" t="s">
        <v>393</v>
      </c>
      <c r="E31" s="130">
        <v>25</v>
      </c>
      <c r="F31" s="145">
        <v>0</v>
      </c>
      <c r="G31" s="15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94.5" customHeight="1">
      <c r="A32" s="323"/>
      <c r="B32" s="321" t="s">
        <v>395</v>
      </c>
      <c r="C32" s="322"/>
      <c r="D32" s="123" t="s">
        <v>396</v>
      </c>
      <c r="E32" s="130">
        <v>26</v>
      </c>
      <c r="F32" s="145">
        <v>0</v>
      </c>
      <c r="G32" s="15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3.75" customHeight="1">
      <c r="A33" s="323"/>
      <c r="B33" s="321" t="s">
        <v>553</v>
      </c>
      <c r="C33" s="322"/>
      <c r="D33" s="123" t="s">
        <v>397</v>
      </c>
      <c r="E33" s="130">
        <v>27</v>
      </c>
      <c r="F33" s="145">
        <v>0</v>
      </c>
      <c r="G33" s="15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72" customHeight="1">
      <c r="A34" s="323"/>
      <c r="B34" s="321" t="s">
        <v>398</v>
      </c>
      <c r="C34" s="322"/>
      <c r="D34" s="123" t="s">
        <v>399</v>
      </c>
      <c r="E34" s="130">
        <v>28</v>
      </c>
      <c r="F34" s="145">
        <v>0</v>
      </c>
      <c r="G34" s="15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3.75" customHeight="1">
      <c r="A35" s="323"/>
      <c r="B35" s="321" t="s">
        <v>553</v>
      </c>
      <c r="C35" s="322"/>
      <c r="D35" s="123" t="s">
        <v>400</v>
      </c>
      <c r="E35" s="130">
        <v>29</v>
      </c>
      <c r="F35" s="145">
        <v>0</v>
      </c>
      <c r="G35" s="15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33.75" customHeight="1">
      <c r="A36" s="323"/>
      <c r="B36" s="321" t="s">
        <v>401</v>
      </c>
      <c r="C36" s="322"/>
      <c r="D36" s="123" t="s">
        <v>402</v>
      </c>
      <c r="E36" s="130">
        <v>30</v>
      </c>
      <c r="F36" s="145">
        <v>0</v>
      </c>
      <c r="G36" s="15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3.75" customHeight="1">
      <c r="A37" s="323"/>
      <c r="B37" s="321" t="s">
        <v>553</v>
      </c>
      <c r="C37" s="322"/>
      <c r="D37" s="123" t="s">
        <v>403</v>
      </c>
      <c r="E37" s="130">
        <v>31</v>
      </c>
      <c r="F37" s="145">
        <v>0</v>
      </c>
      <c r="G37" s="15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81.75" customHeight="1">
      <c r="A38" s="323"/>
      <c r="B38" s="321" t="s">
        <v>404</v>
      </c>
      <c r="C38" s="322"/>
      <c r="D38" s="123" t="s">
        <v>406</v>
      </c>
      <c r="E38" s="130">
        <v>32</v>
      </c>
      <c r="F38" s="145">
        <v>0</v>
      </c>
      <c r="G38" s="15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3.75" customHeight="1">
      <c r="A39" s="323"/>
      <c r="B39" s="321" t="s">
        <v>553</v>
      </c>
      <c r="C39" s="322"/>
      <c r="D39" s="123" t="s">
        <v>405</v>
      </c>
      <c r="E39" s="130">
        <v>33</v>
      </c>
      <c r="F39" s="145">
        <v>0</v>
      </c>
      <c r="G39" s="15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33.75" customHeight="1">
      <c r="A40" s="323"/>
      <c r="B40" s="321" t="s">
        <v>407</v>
      </c>
      <c r="C40" s="322"/>
      <c r="D40" s="123" t="s">
        <v>408</v>
      </c>
      <c r="E40" s="130">
        <v>34</v>
      </c>
      <c r="F40" s="145">
        <v>0</v>
      </c>
      <c r="G40" s="15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3.75" customHeight="1">
      <c r="A41" s="323"/>
      <c r="B41" s="321" t="s">
        <v>553</v>
      </c>
      <c r="C41" s="322"/>
      <c r="D41" s="123" t="s">
        <v>409</v>
      </c>
      <c r="E41" s="130">
        <v>35</v>
      </c>
      <c r="F41" s="145">
        <v>0</v>
      </c>
      <c r="G41" s="15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3.75" customHeight="1">
      <c r="A42" s="323"/>
      <c r="B42" s="321" t="s">
        <v>410</v>
      </c>
      <c r="C42" s="322"/>
      <c r="D42" s="123" t="s">
        <v>411</v>
      </c>
      <c r="E42" s="130">
        <v>36</v>
      </c>
      <c r="F42" s="145">
        <v>0</v>
      </c>
      <c r="G42" s="15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3.75" customHeight="1">
      <c r="A43" s="323"/>
      <c r="B43" s="321" t="s">
        <v>553</v>
      </c>
      <c r="C43" s="322"/>
      <c r="D43" s="123" t="s">
        <v>412</v>
      </c>
      <c r="E43" s="130">
        <v>37</v>
      </c>
      <c r="F43" s="145">
        <v>0</v>
      </c>
      <c r="G43" s="15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45" customHeight="1">
      <c r="A44" s="323"/>
      <c r="B44" s="321" t="s">
        <v>413</v>
      </c>
      <c r="C44" s="322"/>
      <c r="D44" s="123" t="s">
        <v>414</v>
      </c>
      <c r="E44" s="130">
        <v>38</v>
      </c>
      <c r="F44" s="145">
        <v>0</v>
      </c>
      <c r="G44" s="15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3.75" customHeight="1">
      <c r="A45" s="323"/>
      <c r="B45" s="321" t="s">
        <v>553</v>
      </c>
      <c r="C45" s="322"/>
      <c r="D45" s="123" t="s">
        <v>415</v>
      </c>
      <c r="E45" s="130">
        <v>39</v>
      </c>
      <c r="F45" s="145">
        <v>0</v>
      </c>
      <c r="G45" s="15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3.75" customHeight="1">
      <c r="A46" s="325" t="s">
        <v>509</v>
      </c>
      <c r="B46" s="325"/>
      <c r="C46" s="325"/>
      <c r="D46" s="123" t="s">
        <v>327</v>
      </c>
      <c r="E46" s="130">
        <v>40</v>
      </c>
      <c r="F46" s="145">
        <v>5</v>
      </c>
      <c r="G46" s="15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3.75" customHeight="1">
      <c r="A47" s="325" t="s">
        <v>505</v>
      </c>
      <c r="B47" s="325"/>
      <c r="C47" s="325"/>
      <c r="D47" s="123" t="s">
        <v>328</v>
      </c>
      <c r="E47" s="130">
        <v>41</v>
      </c>
      <c r="F47" s="145">
        <v>8</v>
      </c>
      <c r="G47" s="15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1" customHeight="1">
      <c r="A48" s="329" t="s">
        <v>814</v>
      </c>
      <c r="B48" s="329"/>
      <c r="C48" s="329"/>
      <c r="D48" s="123" t="s">
        <v>423</v>
      </c>
      <c r="E48" s="130">
        <v>42</v>
      </c>
      <c r="F48" s="145">
        <v>27</v>
      </c>
      <c r="G48" s="15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9:118" s="2" customFormat="1" ht="38.25" customHeight="1">
      <c r="I49" s="15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3" ht="24" customHeight="1">
      <c r="A50" s="317" t="s">
        <v>504</v>
      </c>
      <c r="B50" s="318"/>
      <c r="C50" s="140"/>
    </row>
    <row r="51" spans="1:3" ht="21" customHeight="1">
      <c r="A51" s="126"/>
      <c r="B51" s="127"/>
      <c r="C51" s="193" t="s">
        <v>369</v>
      </c>
    </row>
    <row r="52" spans="1:3" ht="15" customHeight="1">
      <c r="A52" s="319" t="s">
        <v>570</v>
      </c>
      <c r="B52" s="320"/>
      <c r="C52" s="162" t="s">
        <v>510</v>
      </c>
    </row>
    <row r="53" spans="1:3" ht="18" customHeight="1">
      <c r="A53" s="319"/>
      <c r="B53" s="320"/>
      <c r="C53" s="140"/>
    </row>
    <row r="54" spans="1:3" ht="18.75">
      <c r="A54" s="319"/>
      <c r="B54" s="320"/>
      <c r="C54" s="194" t="s">
        <v>370</v>
      </c>
    </row>
    <row r="55" spans="1:3" ht="15" customHeight="1">
      <c r="A55" s="319"/>
      <c r="B55" s="320"/>
      <c r="C55" s="161" t="s">
        <v>510</v>
      </c>
    </row>
    <row r="56" spans="1:3" ht="15" customHeight="1">
      <c r="A56" s="128" t="s">
        <v>567</v>
      </c>
      <c r="B56" s="127"/>
      <c r="C56" s="139" t="s">
        <v>371</v>
      </c>
    </row>
    <row r="57" spans="1:3" ht="15" customHeight="1">
      <c r="A57" s="125"/>
      <c r="C57" s="161" t="s">
        <v>810</v>
      </c>
    </row>
    <row r="58" spans="3:8" ht="15" customHeight="1">
      <c r="C58" s="138" t="s">
        <v>372</v>
      </c>
      <c r="D58" s="150"/>
      <c r="H58" s="150"/>
    </row>
    <row r="59" ht="15">
      <c r="C59" s="133" t="s">
        <v>811</v>
      </c>
    </row>
  </sheetData>
  <sheetProtection/>
  <mergeCells count="42"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  <mergeCell ref="B29:C29"/>
    <mergeCell ref="B30:C30"/>
    <mergeCell ref="B41:C41"/>
    <mergeCell ref="B42:C42"/>
    <mergeCell ref="B35:C35"/>
    <mergeCell ref="B36:C36"/>
    <mergeCell ref="B37:C37"/>
    <mergeCell ref="B38:C38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A50:B50"/>
    <mergeCell ref="A52:B55"/>
    <mergeCell ref="B12:C12"/>
    <mergeCell ref="B13:B16"/>
    <mergeCell ref="B31:C31"/>
    <mergeCell ref="B32:C32"/>
    <mergeCell ref="B33:C33"/>
    <mergeCell ref="B34:C34"/>
    <mergeCell ref="B27:C27"/>
    <mergeCell ref="B28:C28"/>
    <mergeCell ref="A7:C7"/>
    <mergeCell ref="A8:C8"/>
    <mergeCell ref="A9:C9"/>
    <mergeCell ref="A10:C10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86"/>
  <sheetViews>
    <sheetView zoomScalePageLayoutView="0" workbookViewId="0" topLeftCell="A1">
      <pane ySplit="1" topLeftCell="BM5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" customWidth="1"/>
    <col min="2" max="2" width="13.8515625" style="176" customWidth="1"/>
    <col min="3" max="3" width="51.28125" style="157" customWidth="1"/>
    <col min="4" max="4" width="61.00390625" style="157" customWidth="1"/>
    <col min="5" max="5" width="31.28125" style="164" customWidth="1"/>
    <col min="6" max="16384" width="9.140625" style="5" customWidth="1"/>
  </cols>
  <sheetData>
    <row r="1" spans="1:5" s="9" customFormat="1" ht="27" customHeight="1" thickBot="1">
      <c r="A1" s="182" t="s">
        <v>911</v>
      </c>
      <c r="B1" s="182" t="s">
        <v>912</v>
      </c>
      <c r="C1" s="183" t="s">
        <v>913</v>
      </c>
      <c r="D1" s="183" t="s">
        <v>914</v>
      </c>
      <c r="E1" s="185" t="s">
        <v>915</v>
      </c>
    </row>
    <row r="2" spans="1:5" ht="38.25">
      <c r="A2" s="181">
        <f>IF((SUM('Раздел 1'!G69:G69)&gt;=SUM('Раздел 1'!G70:G70)),"","Неверно!")</f>
      </c>
      <c r="B2" s="188" t="s">
        <v>916</v>
      </c>
      <c r="C2" s="184" t="s">
        <v>917</v>
      </c>
      <c r="D2" s="184" t="s">
        <v>918</v>
      </c>
      <c r="E2" s="187" t="str">
        <f>CONCATENATE(SUM('Раздел 1'!G69:G69),"&gt;=",SUM('Раздел 1'!G70:G70))</f>
        <v>0&gt;=0</v>
      </c>
    </row>
    <row r="3" spans="1:5" ht="25.5">
      <c r="A3" s="181">
        <f>IF((SUM('Раздел 1'!G79:G79)&gt;=SUM('Раздел 1'!G86:G95)),"","Неверно!")</f>
      </c>
      <c r="B3" s="188" t="s">
        <v>919</v>
      </c>
      <c r="C3" s="184" t="s">
        <v>920</v>
      </c>
      <c r="D3" s="184" t="s">
        <v>921</v>
      </c>
      <c r="E3" s="187" t="str">
        <f>CONCATENATE(SUM('Раздел 1'!G79:G79),"&gt;=",SUM('Раздел 1'!G86:G95))</f>
        <v>21&gt;=5</v>
      </c>
    </row>
    <row r="4" spans="1:5" ht="63.75">
      <c r="A4" s="181">
        <f>IF((SUM('Раздел 1'!G46:G46)&lt;=SUM('Раздел 1'!G44:G44)),"","Неверно!")</f>
      </c>
      <c r="B4" s="188" t="s">
        <v>922</v>
      </c>
      <c r="C4" s="184" t="s">
        <v>923</v>
      </c>
      <c r="D4" s="184" t="s">
        <v>924</v>
      </c>
      <c r="E4" s="187" t="str">
        <f>CONCATENATE(SUM('Раздел 1'!G46:G46),"&lt;=",SUM('Раздел 1'!G44:G44))</f>
        <v>0&lt;=0</v>
      </c>
    </row>
    <row r="5" spans="1:5" ht="38.25">
      <c r="A5" s="181">
        <f>IF((SUM('Раздел 2'!F21:F21)&lt;=SUM('Раздел 2'!F20:F20)),"","Неверно!")</f>
      </c>
      <c r="B5" s="188" t="s">
        <v>925</v>
      </c>
      <c r="C5" s="184" t="s">
        <v>926</v>
      </c>
      <c r="D5" s="184" t="s">
        <v>927</v>
      </c>
      <c r="E5" s="187" t="str">
        <f>CONCATENATE(SUM('Раздел 2'!F21:F21),"&lt;=",SUM('Раздел 2'!F20:F20))</f>
        <v>0&lt;=1</v>
      </c>
    </row>
    <row r="6" spans="1:5" ht="38.25">
      <c r="A6" s="181">
        <f>IF((SUM('Раздел 1'!G130:G132)&lt;=SUM('Раздел 1'!G129:G129)),"","Неверно!")</f>
      </c>
      <c r="B6" s="188" t="s">
        <v>928</v>
      </c>
      <c r="C6" s="184" t="s">
        <v>929</v>
      </c>
      <c r="D6" s="184" t="s">
        <v>0</v>
      </c>
      <c r="E6" s="187" t="str">
        <f>CONCATENATE(SUM('Раздел 1'!G130:G132),"&lt;=",SUM('Раздел 1'!G129:G129))</f>
        <v>0&lt;=0</v>
      </c>
    </row>
    <row r="7" spans="1:5" ht="25.5">
      <c r="A7" s="181">
        <f>IF((SUM('Раздел 2'!F33:F33)&lt;=SUM('Раздел 2'!F32:F32)),"","Неверно!")</f>
      </c>
      <c r="B7" s="188" t="s">
        <v>1</v>
      </c>
      <c r="C7" s="184" t="s">
        <v>2</v>
      </c>
      <c r="D7" s="184" t="s">
        <v>3</v>
      </c>
      <c r="E7" s="187" t="str">
        <f>CONCATENATE(SUM('Раздел 2'!F33:F33),"&lt;=",SUM('Раздел 2'!F32:F32))</f>
        <v>0&lt;=0</v>
      </c>
    </row>
    <row r="8" spans="1:5" ht="25.5">
      <c r="A8" s="181">
        <f>IF((SUM('Раздел 2'!F19:F19)&lt;=SUM('Раздел 2'!F18:F18)),"","Неверно!")</f>
      </c>
      <c r="B8" s="188" t="s">
        <v>4</v>
      </c>
      <c r="C8" s="184" t="s">
        <v>5</v>
      </c>
      <c r="D8" s="184" t="s">
        <v>6</v>
      </c>
      <c r="E8" s="187" t="str">
        <f>CONCATENATE(SUM('Раздел 2'!F19:F19),"&lt;=",SUM('Раздел 2'!F18:F18))</f>
        <v>0&lt;=2</v>
      </c>
    </row>
    <row r="9" spans="1:5" ht="38.25">
      <c r="A9" s="181">
        <f>IF((SUM('Раздел 1'!G45:G45)&lt;=SUM('Раздел 1'!G44:G44)),"","Неверно!")</f>
      </c>
      <c r="B9" s="188" t="s">
        <v>7</v>
      </c>
      <c r="C9" s="184" t="s">
        <v>8</v>
      </c>
      <c r="D9" s="184" t="s">
        <v>9</v>
      </c>
      <c r="E9" s="187" t="str">
        <f>CONCATENATE(SUM('Раздел 1'!G45:G45),"&lt;=",SUM('Раздел 1'!G44:G44))</f>
        <v>0&lt;=0</v>
      </c>
    </row>
    <row r="10" spans="1:5" ht="25.5">
      <c r="A10" s="181">
        <f>IF((SUM('Раздел 2'!F37:F37)&lt;=SUM('Раздел 2'!F36:F36)),"","Неверно!")</f>
      </c>
      <c r="B10" s="188" t="s">
        <v>10</v>
      </c>
      <c r="C10" s="184" t="s">
        <v>11</v>
      </c>
      <c r="D10" s="184" t="s">
        <v>12</v>
      </c>
      <c r="E10" s="187" t="str">
        <f>CONCATENATE(SUM('Раздел 2'!F37:F37),"&lt;=",SUM('Раздел 2'!F36:F36))</f>
        <v>0&lt;=0</v>
      </c>
    </row>
    <row r="11" spans="1:5" ht="12.75">
      <c r="A11" s="181">
        <f>IF((SUM('Раздел 1'!G7:G210)&gt;0),"","Неверно!")</f>
      </c>
      <c r="B11" s="188" t="s">
        <v>13</v>
      </c>
      <c r="C11" s="184" t="s">
        <v>14</v>
      </c>
      <c r="D11" s="184" t="s">
        <v>15</v>
      </c>
      <c r="E11" s="187" t="str">
        <f>CONCATENATE(SUM('Раздел 1'!G7:G210),"&gt;",0)</f>
        <v>20280&gt;0</v>
      </c>
    </row>
    <row r="12" spans="1:5" ht="25.5">
      <c r="A12" s="181">
        <f>IF((SUM('Раздел 2'!F11:F11)&lt;=SUM('Раздел 2'!F10:F10)),"","Неверно!")</f>
      </c>
      <c r="B12" s="188" t="s">
        <v>16</v>
      </c>
      <c r="C12" s="184" t="s">
        <v>17</v>
      </c>
      <c r="D12" s="184" t="s">
        <v>18</v>
      </c>
      <c r="E12" s="187" t="str">
        <f>CONCATENATE(SUM('Раздел 2'!F11:F11),"&lt;=",SUM('Раздел 2'!F10:F10))</f>
        <v>15&lt;=21</v>
      </c>
    </row>
    <row r="13" spans="1:5" ht="25.5">
      <c r="A13" s="181">
        <f>IF((SUM('Раздел 1'!G78:G78)&gt;=SUM('Раздел 1'!G80:G80)),"","Неверно!")</f>
      </c>
      <c r="B13" s="188" t="s">
        <v>19</v>
      </c>
      <c r="C13" s="184" t="s">
        <v>20</v>
      </c>
      <c r="D13" s="184" t="s">
        <v>21</v>
      </c>
      <c r="E13" s="187" t="str">
        <f>CONCATENATE(SUM('Раздел 1'!G78:G78),"&gt;=",SUM('Раздел 1'!G80:G80))</f>
        <v>26&gt;=0</v>
      </c>
    </row>
    <row r="14" spans="1:5" ht="63.75">
      <c r="A14" s="181">
        <f>IF((SUM('Раздел 1'!G103:G103)&lt;=SUM('Раздел 1'!G102:G102)),"","Неверно!")</f>
      </c>
      <c r="B14" s="188" t="s">
        <v>22</v>
      </c>
      <c r="C14" s="184" t="s">
        <v>23</v>
      </c>
      <c r="D14" s="184" t="s">
        <v>24</v>
      </c>
      <c r="E14" s="187" t="str">
        <f>CONCATENATE(SUM('Раздел 1'!G103:G103),"&lt;=",SUM('Раздел 1'!G102:G102))</f>
        <v>0&lt;=68</v>
      </c>
    </row>
    <row r="15" spans="1:5" ht="25.5">
      <c r="A15" s="181">
        <f>IF((SUM('Раздел 1'!G44:G44)&lt;=SUM('Раздел 1'!G17:G17)),"","Неверно!")</f>
      </c>
      <c r="B15" s="188" t="s">
        <v>330</v>
      </c>
      <c r="C15" s="184" t="s">
        <v>331</v>
      </c>
      <c r="D15" s="184" t="s">
        <v>332</v>
      </c>
      <c r="E15" s="187" t="str">
        <f>CONCATENATE(SUM('Раздел 1'!G44:G44),"&lt;=",SUM('Раздел 1'!G17:G17))</f>
        <v>0&lt;=1</v>
      </c>
    </row>
    <row r="16" spans="1:5" ht="25.5">
      <c r="A16" s="181">
        <f>IF((SUM('Раздел 1'!G42:G42)&lt;=SUM('Раздел 1'!G17:G17)),"","Неверно!")</f>
      </c>
      <c r="B16" s="188" t="s">
        <v>25</v>
      </c>
      <c r="C16" s="189" t="s">
        <v>354</v>
      </c>
      <c r="D16" s="189" t="s">
        <v>355</v>
      </c>
      <c r="E16" s="187" t="str">
        <f>CONCATENATE(SUM('Раздел 1'!G42:G42),"&lt;=",SUM('Раздел 1'!G17:G17))</f>
        <v>0&lt;=1</v>
      </c>
    </row>
    <row r="17" spans="1:5" ht="25.5">
      <c r="A17" s="181">
        <f>IF((SUM('Раздел 1'!G17:G17)&gt;=SUM('Раздел 1'!G47:G47)),"","Неверно!")</f>
      </c>
      <c r="B17" s="188" t="s">
        <v>26</v>
      </c>
      <c r="C17" s="184" t="s">
        <v>27</v>
      </c>
      <c r="D17" s="184" t="s">
        <v>28</v>
      </c>
      <c r="E17" s="187" t="str">
        <f>CONCATENATE(SUM('Раздел 1'!G17:G17),"&gt;=",SUM('Раздел 1'!G47:G47))</f>
        <v>1&gt;=0</v>
      </c>
    </row>
    <row r="18" spans="1:5" ht="38.25">
      <c r="A18" s="181">
        <f>IF((SUM('Раздел 2'!F23:F23)&lt;=SUM('Раздел 2'!F22:F22)),"","Неверно!")</f>
      </c>
      <c r="B18" s="188" t="s">
        <v>29</v>
      </c>
      <c r="C18" s="184" t="s">
        <v>30</v>
      </c>
      <c r="D18" s="184" t="s">
        <v>31</v>
      </c>
      <c r="E18" s="187" t="str">
        <f>CONCATENATE(SUM('Раздел 2'!F23:F23),"&lt;=",SUM('Раздел 2'!F22:F22))</f>
        <v>0&lt;=0</v>
      </c>
    </row>
    <row r="19" spans="1:5" ht="25.5">
      <c r="A19" s="181">
        <f>IF((SUM('Раздел 2'!F9:F9)&lt;=SUM('Раздел 2'!F8:F8)),"","Неверно!")</f>
      </c>
      <c r="B19" s="188" t="s">
        <v>32</v>
      </c>
      <c r="C19" s="184" t="s">
        <v>33</v>
      </c>
      <c r="D19" s="184" t="s">
        <v>34</v>
      </c>
      <c r="E19" s="187" t="str">
        <f>CONCATENATE(SUM('Раздел 2'!F9:F9),"&lt;=",SUM('Раздел 2'!F8:F8))</f>
        <v>0&lt;=26</v>
      </c>
    </row>
    <row r="20" spans="1:5" ht="51">
      <c r="A20" s="181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20" s="188" t="s">
        <v>35</v>
      </c>
      <c r="C20" s="184" t="s">
        <v>36</v>
      </c>
      <c r="D20" s="184" t="s">
        <v>37</v>
      </c>
      <c r="E20" s="187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(5+0+0+0+15+1+0+0+0+0+0+0+0)&lt;=21</v>
      </c>
    </row>
    <row r="21" spans="1:5" ht="25.5">
      <c r="A21" s="181">
        <f>IF((SUM('Раздел 1'!G17:G17)&gt;=SUM('Раздел 1'!G42:G42)),"","Неверно!")</f>
      </c>
      <c r="B21" s="188" t="s">
        <v>38</v>
      </c>
      <c r="C21" s="184" t="s">
        <v>39</v>
      </c>
      <c r="D21" s="184" t="s">
        <v>40</v>
      </c>
      <c r="E21" s="187" t="str">
        <f>CONCATENATE(SUM('Раздел 1'!G17:G17),"&gt;=",SUM('Раздел 1'!G42:G42))</f>
        <v>1&gt;=0</v>
      </c>
    </row>
    <row r="22" spans="1:5" ht="51">
      <c r="A22" s="181">
        <f>IF((SUM('Раздел 1'!G65:G65)&lt;=SUM('Раздел 1'!G64:G64)),"","Неверно!")</f>
      </c>
      <c r="B22" s="188" t="s">
        <v>41</v>
      </c>
      <c r="C22" s="184" t="s">
        <v>42</v>
      </c>
      <c r="D22" s="184" t="s">
        <v>43</v>
      </c>
      <c r="E22" s="187" t="str">
        <f>CONCATENATE(SUM('Раздел 1'!G65:G65),"&lt;=",SUM('Раздел 1'!G64:G64))</f>
        <v>4&lt;=4</v>
      </c>
    </row>
    <row r="23" spans="1:5" ht="38.25">
      <c r="A23" s="181">
        <f>IF((SUM('Раздел 1'!G105:G105)&lt;=SUM('Раздел 1'!G79:G79)),"","Неверно!")</f>
      </c>
      <c r="B23" s="188" t="s">
        <v>44</v>
      </c>
      <c r="C23" s="184" t="s">
        <v>45</v>
      </c>
      <c r="D23" s="184" t="s">
        <v>46</v>
      </c>
      <c r="E23" s="187" t="str">
        <f>CONCATENATE(SUM('Раздел 1'!G105:G105),"&lt;=",SUM('Раздел 1'!G79:G79))</f>
        <v>0&lt;=21</v>
      </c>
    </row>
    <row r="24" spans="1:5" ht="25.5">
      <c r="A24" s="181">
        <f>IF((SUM('Раздел 2'!F14:F14)&lt;=SUM('Раздел 2'!F13:F13)),"","Неверно!")</f>
      </c>
      <c r="B24" s="188" t="s">
        <v>47</v>
      </c>
      <c r="C24" s="184" t="s">
        <v>48</v>
      </c>
      <c r="D24" s="184" t="s">
        <v>49</v>
      </c>
      <c r="E24" s="187" t="str">
        <f>CONCATENATE(SUM('Раздел 2'!F14:F14),"&lt;=",SUM('Раздел 2'!F13:F13))</f>
        <v>0&lt;=3</v>
      </c>
    </row>
    <row r="25" spans="1:5" ht="25.5">
      <c r="A25" s="181">
        <f>IF((SUM('Раздел 2'!F46:F46)&lt;=SUM('Раздел 2'!F8:F8)),"","Неверно!")</f>
      </c>
      <c r="B25" s="188" t="s">
        <v>50</v>
      </c>
      <c r="C25" s="184" t="s">
        <v>51</v>
      </c>
      <c r="D25" s="184" t="s">
        <v>52</v>
      </c>
      <c r="E25" s="187" t="str">
        <f>CONCATENATE(SUM('Раздел 2'!F46:F46),"&lt;=",SUM('Раздел 2'!F8:F8))</f>
        <v>5&lt;=26</v>
      </c>
    </row>
    <row r="26" spans="1:5" ht="25.5">
      <c r="A26" s="181">
        <f>IF((SUM('Раздел 1'!G164:G164)&lt;=SUM('Раздел 1'!G163:G163)),"","Неверно!")</f>
      </c>
      <c r="B26" s="188" t="s">
        <v>53</v>
      </c>
      <c r="C26" s="184" t="s">
        <v>54</v>
      </c>
      <c r="D26" s="184" t="s">
        <v>55</v>
      </c>
      <c r="E26" s="187" t="str">
        <f>CONCATENATE(SUM('Раздел 1'!G164:G164),"&lt;=",SUM('Раздел 1'!G163:G163))</f>
        <v>71&lt;=71</v>
      </c>
    </row>
    <row r="27" spans="1:5" ht="38.25">
      <c r="A27" s="181">
        <f>IF((SUM('Раздел 2'!F48:F48)&lt;=SUM('Раздел 1'!G127:G127)),"","Неверно!")</f>
      </c>
      <c r="B27" s="188" t="s">
        <v>56</v>
      </c>
      <c r="C27" s="184" t="s">
        <v>57</v>
      </c>
      <c r="D27" s="184" t="s">
        <v>58</v>
      </c>
      <c r="E27" s="187" t="str">
        <f>CONCATENATE(SUM('Раздел 2'!F48:F48),"&lt;=",SUM('Раздел 1'!G127:G127))</f>
        <v>27&lt;=55</v>
      </c>
    </row>
    <row r="28" spans="1:5" ht="25.5">
      <c r="A28" s="181">
        <f>IF((SUM('Раздел 2'!F31:F31)&lt;=SUM('Раздел 2'!F30:F30)),"","Неверно!")</f>
      </c>
      <c r="B28" s="188" t="s">
        <v>59</v>
      </c>
      <c r="C28" s="184" t="s">
        <v>60</v>
      </c>
      <c r="D28" s="184" t="s">
        <v>61</v>
      </c>
      <c r="E28" s="187" t="str">
        <f>CONCATENATE(SUM('Раздел 2'!F31:F31),"&lt;=",SUM('Раздел 2'!F30:F30))</f>
        <v>0&lt;=1</v>
      </c>
    </row>
    <row r="29" spans="1:5" ht="25.5">
      <c r="A29" s="181">
        <f>IF((SUM('Раздел 1'!G47:G47)&lt;=SUM('Раздел 1'!G18:G18)),"","Неверно!")</f>
      </c>
      <c r="B29" s="188" t="s">
        <v>62</v>
      </c>
      <c r="C29" s="184" t="s">
        <v>63</v>
      </c>
      <c r="D29" s="184" t="s">
        <v>64</v>
      </c>
      <c r="E29" s="187" t="str">
        <f>CONCATENATE(SUM('Раздел 1'!G47:G47),"&lt;=",SUM('Раздел 1'!G18:G18))</f>
        <v>0&lt;=1</v>
      </c>
    </row>
    <row r="30" spans="1:5" ht="25.5">
      <c r="A30" s="181">
        <f>IF((SUM('Раздел 1'!G139:G139)&lt;=SUM('Раздел 1'!G138:G138)),"","Неверно!")</f>
      </c>
      <c r="B30" s="188" t="s">
        <v>65</v>
      </c>
      <c r="C30" s="184" t="s">
        <v>66</v>
      </c>
      <c r="D30" s="184" t="s">
        <v>67</v>
      </c>
      <c r="E30" s="187" t="str">
        <f>CONCATENATE(SUM('Раздел 1'!G139:G139),"&lt;=",SUM('Раздел 1'!G138:G138))</f>
        <v>0&lt;=0</v>
      </c>
    </row>
    <row r="31" spans="1:5" ht="38.25">
      <c r="A31" s="181">
        <f>IF((SUM('Раздел 1'!G71:G71)&gt;=SUM('Раздел 1'!G72:G72)),"","Неверно!")</f>
      </c>
      <c r="B31" s="188" t="s">
        <v>68</v>
      </c>
      <c r="C31" s="184" t="s">
        <v>69</v>
      </c>
      <c r="D31" s="184" t="s">
        <v>70</v>
      </c>
      <c r="E31" s="187" t="str">
        <f>CONCATENATE(SUM('Раздел 1'!G71:G71),"&gt;=",SUM('Раздел 1'!G72:G72))</f>
        <v>0&gt;=0</v>
      </c>
    </row>
    <row r="32" spans="1:5" ht="25.5">
      <c r="A32" s="181">
        <f>IF((SUM('Раздел 1'!G162:G162)&lt;=SUM('Раздел 1'!G161:G161)),"","Неверно!")</f>
      </c>
      <c r="B32" s="188" t="s">
        <v>71</v>
      </c>
      <c r="C32" s="184" t="s">
        <v>72</v>
      </c>
      <c r="D32" s="184" t="s">
        <v>73</v>
      </c>
      <c r="E32" s="187" t="str">
        <f>CONCATENATE(SUM('Раздел 1'!G162:G162),"&lt;=",SUM('Раздел 1'!G161:G161))</f>
        <v>264&lt;=264</v>
      </c>
    </row>
    <row r="33" spans="1:5" ht="38.25">
      <c r="A33" s="181">
        <f>IF((SUM('Раздел 1'!G56:G57)&lt;=SUM('Раздел 1'!G18:G18)),"","Неверно!")</f>
      </c>
      <c r="B33" s="188" t="s">
        <v>74</v>
      </c>
      <c r="C33" s="184" t="s">
        <v>75</v>
      </c>
      <c r="D33" s="184" t="s">
        <v>76</v>
      </c>
      <c r="E33" s="187" t="str">
        <f>CONCATENATE(SUM('Раздел 1'!G56:G57),"&lt;=",SUM('Раздел 1'!G18:G18))</f>
        <v>0&lt;=1</v>
      </c>
    </row>
    <row r="34" spans="1:5" ht="25.5">
      <c r="A34" s="181">
        <f>IF((SUM('Раздел 1'!G23:G23)&lt;=SUM('Раздел 1'!G18:G18)),"","Неверно!")</f>
      </c>
      <c r="B34" s="188" t="s">
        <v>77</v>
      </c>
      <c r="C34" s="184" t="s">
        <v>78</v>
      </c>
      <c r="D34" s="184" t="s">
        <v>79</v>
      </c>
      <c r="E34" s="187" t="str">
        <f>CONCATENATE(SUM('Раздел 1'!G23:G23),"&lt;=",SUM('Раздел 1'!G18:G18))</f>
        <v>0&lt;=1</v>
      </c>
    </row>
    <row r="35" spans="1:5" ht="38.25">
      <c r="A35" s="181">
        <f>IF((SUM('Раздел 2'!F29:F29)&lt;=SUM('Раздел 2'!F28:F28)),"","Неверно!")</f>
      </c>
      <c r="B35" s="188" t="s">
        <v>80</v>
      </c>
      <c r="C35" s="184" t="s">
        <v>81</v>
      </c>
      <c r="D35" s="184" t="s">
        <v>82</v>
      </c>
      <c r="E35" s="187" t="str">
        <f>CONCATENATE(SUM('Раздел 2'!F29:F29),"&lt;=",SUM('Раздел 2'!F28:F28))</f>
        <v>12&lt;=15</v>
      </c>
    </row>
    <row r="36" spans="1:5" ht="51">
      <c r="A36" s="181">
        <f>IF((SUM('Раздел 1'!G63:G63)&lt;=SUM('Раздел 1'!G62:G62)),"","Неверно!")</f>
      </c>
      <c r="B36" s="188" t="s">
        <v>84</v>
      </c>
      <c r="C36" s="184" t="s">
        <v>85</v>
      </c>
      <c r="D36" s="184" t="s">
        <v>86</v>
      </c>
      <c r="E36" s="187" t="str">
        <f>CONCATENATE(SUM('Раздел 1'!G63:G63),"&lt;=",SUM('Раздел 1'!G62:G62))</f>
        <v>0&lt;=0</v>
      </c>
    </row>
    <row r="37" spans="1:5" ht="25.5">
      <c r="A37" s="181">
        <f>IF((SUM('Раздел 2'!F45:F45)&lt;=SUM('Раздел 2'!F44:F44)),"","Неверно!")</f>
      </c>
      <c r="B37" s="188" t="s">
        <v>87</v>
      </c>
      <c r="C37" s="184" t="s">
        <v>88</v>
      </c>
      <c r="D37" s="184" t="s">
        <v>89</v>
      </c>
      <c r="E37" s="187" t="str">
        <f>CONCATENATE(SUM('Раздел 2'!F45:F45),"&lt;=",SUM('Раздел 2'!F44:F44))</f>
        <v>0&lt;=0</v>
      </c>
    </row>
    <row r="38" spans="1:5" ht="25.5">
      <c r="A38" s="181">
        <f>IF((SUM('Раздел 1'!G9:G9)&gt;=SUM('Раздел 1'!G7:G7)),"","Неверно!")</f>
      </c>
      <c r="B38" s="188" t="s">
        <v>90</v>
      </c>
      <c r="C38" s="184" t="s">
        <v>91</v>
      </c>
      <c r="D38" s="184" t="s">
        <v>92</v>
      </c>
      <c r="E38" s="187" t="str">
        <f>CONCATENATE(SUM('Раздел 1'!G9:G9),"&gt;=",SUM('Раздел 1'!G7:G7))</f>
        <v>8&gt;=5</v>
      </c>
    </row>
    <row r="39" spans="1:5" ht="25.5">
      <c r="A39" s="181">
        <f>IF((SUM('Раздел 1'!G159:G159)&lt;=SUM('Раздел 1'!G158:G158)),"","Неверно!")</f>
      </c>
      <c r="B39" s="188" t="s">
        <v>93</v>
      </c>
      <c r="C39" s="184" t="s">
        <v>94</v>
      </c>
      <c r="D39" s="184" t="s">
        <v>95</v>
      </c>
      <c r="E39" s="187" t="str">
        <f>CONCATENATE(SUM('Раздел 1'!G159:G159),"&lt;=",SUM('Раздел 1'!G158:G158))</f>
        <v>0&lt;=0</v>
      </c>
    </row>
    <row r="40" spans="1:5" ht="38.25">
      <c r="A40" s="181">
        <f>IF((SUM('Раздел 1'!G135:G136)&lt;=SUM('Раздел 1'!G134:G134)),"","Неверно!")</f>
      </c>
      <c r="B40" s="188" t="s">
        <v>96</v>
      </c>
      <c r="C40" s="184" t="s">
        <v>97</v>
      </c>
      <c r="D40" s="184" t="s">
        <v>98</v>
      </c>
      <c r="E40" s="187" t="str">
        <f>CONCATENATE(SUM('Раздел 1'!G135:G136),"&lt;=",SUM('Раздел 1'!G134:G134))</f>
        <v>0&lt;=1</v>
      </c>
    </row>
    <row r="41" spans="1:5" ht="25.5">
      <c r="A41" s="181">
        <f>IF((SUM('Раздел 1'!G18:G18)&lt;=SUM('Раздел 1'!G17:G17)),"","Неверно!")</f>
      </c>
      <c r="B41" s="188" t="s">
        <v>99</v>
      </c>
      <c r="C41" s="184" t="s">
        <v>100</v>
      </c>
      <c r="D41" s="184" t="s">
        <v>101</v>
      </c>
      <c r="E41" s="187" t="str">
        <f>CONCATENATE(SUM('Раздел 1'!G18:G18),"&lt;=",SUM('Раздел 1'!G17:G17))</f>
        <v>1&lt;=1</v>
      </c>
    </row>
    <row r="42" spans="1:5" ht="12.75" hidden="1">
      <c r="A42" s="181"/>
      <c r="B42" s="188"/>
      <c r="C42" s="184"/>
      <c r="D42" s="184"/>
      <c r="E42" s="187"/>
    </row>
    <row r="43" spans="1:5" ht="38.25">
      <c r="A43" s="181">
        <f>IF((SUM('Раздел 1'!G111:G112)&lt;=SUM('Раздел 1'!G109:G109)),"","Неверно!")</f>
      </c>
      <c r="B43" s="188" t="s">
        <v>105</v>
      </c>
      <c r="C43" s="184" t="s">
        <v>106</v>
      </c>
      <c r="D43" s="184" t="s">
        <v>107</v>
      </c>
      <c r="E43" s="187" t="str">
        <f>CONCATENATE(SUM('Раздел 1'!G111:G112),"&lt;=",SUM('Раздел 1'!G109:G109))</f>
        <v>0&lt;=0</v>
      </c>
    </row>
    <row r="44" spans="1:5" ht="25.5">
      <c r="A44" s="181">
        <f>IF((SUM('Раздел 2'!F27:F27)&lt;=SUM('Раздел 2'!F26:F26)),"","Неверно!")</f>
      </c>
      <c r="B44" s="188" t="s">
        <v>108</v>
      </c>
      <c r="C44" s="184" t="s">
        <v>109</v>
      </c>
      <c r="D44" s="184" t="s">
        <v>110</v>
      </c>
      <c r="E44" s="187" t="str">
        <f>CONCATENATE(SUM('Раздел 2'!F27:F27),"&lt;=",SUM('Раздел 2'!F26:F26))</f>
        <v>0&lt;=0</v>
      </c>
    </row>
    <row r="45" spans="1:5" ht="25.5">
      <c r="A45" s="181">
        <f>IF((SUM('Раздел 2'!F41:F41)&lt;=SUM('Раздел 2'!F40:F40)),"","Неверно!")</f>
      </c>
      <c r="B45" s="188" t="s">
        <v>111</v>
      </c>
      <c r="C45" s="184" t="s">
        <v>112</v>
      </c>
      <c r="D45" s="184" t="s">
        <v>113</v>
      </c>
      <c r="E45" s="187" t="str">
        <f>CONCATENATE(SUM('Раздел 2'!F41:F41),"&lt;=",SUM('Раздел 2'!F40:F40))</f>
        <v>0&lt;=0</v>
      </c>
    </row>
    <row r="46" spans="1:5" ht="25.5">
      <c r="A46" s="181">
        <f>IF((SUM('Раздел 2'!F39:F39)&lt;=SUM('Раздел 2'!F38:F38)),"","Неверно!")</f>
      </c>
      <c r="B46" s="188" t="s">
        <v>114</v>
      </c>
      <c r="C46" s="184" t="s">
        <v>115</v>
      </c>
      <c r="D46" s="184" t="s">
        <v>116</v>
      </c>
      <c r="E46" s="187" t="str">
        <f>CONCATENATE(SUM('Раздел 2'!F39:F39),"&lt;=",SUM('Раздел 2'!F38:F38))</f>
        <v>0&lt;=0</v>
      </c>
    </row>
    <row r="47" spans="1:5" ht="38.25">
      <c r="A47" s="181">
        <f>IF((SUM('Раздел 1'!G67:G67)&lt;=SUM('Раздел 1'!G66:G66)),"","Неверно!")</f>
      </c>
      <c r="B47" s="188" t="s">
        <v>117</v>
      </c>
      <c r="C47" s="184" t="s">
        <v>118</v>
      </c>
      <c r="D47" s="184" t="s">
        <v>119</v>
      </c>
      <c r="E47" s="187" t="str">
        <f>CONCATENATE(SUM('Раздел 1'!G67:G67),"&lt;=",SUM('Раздел 1'!G66:G66))</f>
        <v>0&lt;=0</v>
      </c>
    </row>
    <row r="48" spans="1:5" ht="25.5">
      <c r="A48" s="181">
        <f>IF((SUM('Раздел 1'!G17:G17)&gt;=SUM('Раздел 1'!G44:G44)),"","Неверно!")</f>
      </c>
      <c r="B48" s="188" t="s">
        <v>120</v>
      </c>
      <c r="C48" s="184" t="s">
        <v>121</v>
      </c>
      <c r="D48" s="184" t="s">
        <v>122</v>
      </c>
      <c r="E48" s="187" t="str">
        <f>CONCATENATE(SUM('Раздел 1'!G17:G17),"&gt;=",SUM('Раздел 1'!G44:G44))</f>
        <v>1&gt;=0</v>
      </c>
    </row>
    <row r="49" spans="1:5" ht="38.25">
      <c r="A49" s="181">
        <f>IF((SUM('Раздел 2'!F16:F16)&lt;=SUM('Раздел 2'!F15:F15)),"","Неверно!")</f>
      </c>
      <c r="B49" s="188" t="s">
        <v>123</v>
      </c>
      <c r="C49" s="184" t="s">
        <v>124</v>
      </c>
      <c r="D49" s="184" t="s">
        <v>125</v>
      </c>
      <c r="E49" s="187" t="str">
        <f>CONCATENATE(SUM('Раздел 2'!F16:F16),"&lt;=",SUM('Раздел 2'!F15:F15))</f>
        <v>0&lt;=2</v>
      </c>
    </row>
    <row r="50" spans="1:5" ht="25.5">
      <c r="A50" s="181">
        <f>IF((SUM('Раздел 2'!F43:F43)&lt;=SUM('Раздел 2'!F42:F42)),"","Неверно!")</f>
      </c>
      <c r="B50" s="188" t="s">
        <v>126</v>
      </c>
      <c r="C50" s="184" t="s">
        <v>127</v>
      </c>
      <c r="D50" s="184" t="s">
        <v>128</v>
      </c>
      <c r="E50" s="187" t="str">
        <f>CONCATENATE(SUM('Раздел 2'!F43:F43),"&lt;=",SUM('Раздел 2'!F42:F42))</f>
        <v>0&lt;=0</v>
      </c>
    </row>
    <row r="51" spans="1:5" ht="25.5">
      <c r="A51" s="181">
        <f>IF((SUM('Раздел 1'!G50:G51)&lt;=SUM('Раздел 1'!G49:G49)),"","Неверно!")</f>
      </c>
      <c r="B51" s="188" t="s">
        <v>129</v>
      </c>
      <c r="C51" s="184" t="s">
        <v>130</v>
      </c>
      <c r="D51" s="184" t="s">
        <v>131</v>
      </c>
      <c r="E51" s="187" t="str">
        <f>CONCATENATE(SUM('Раздел 1'!G50:G51),"&lt;=",SUM('Раздел 1'!G49:G49))</f>
        <v>0&lt;=4</v>
      </c>
    </row>
    <row r="52" spans="1:5" ht="25.5">
      <c r="A52" s="181">
        <f>IF((SUM('Раздел 1'!G58:G58)=0),"","Неверно!")</f>
      </c>
      <c r="B52" s="188" t="s">
        <v>132</v>
      </c>
      <c r="C52" s="184" t="s">
        <v>133</v>
      </c>
      <c r="D52" s="184" t="s">
        <v>134</v>
      </c>
      <c r="E52" s="187" t="str">
        <f>CONCATENATE(SUM('Раздел 1'!G58:G58),"=",0)</f>
        <v>0=0</v>
      </c>
    </row>
    <row r="53" spans="1:5" ht="25.5">
      <c r="A53" s="181">
        <f>IF((SUM('Раздел 1'!G12:G12)&lt;=SUM('Раздел 1'!G10:G10)),"","Неверно!")</f>
      </c>
      <c r="B53" s="188" t="s">
        <v>135</v>
      </c>
      <c r="C53" s="184" t="s">
        <v>136</v>
      </c>
      <c r="D53" s="184" t="s">
        <v>137</v>
      </c>
      <c r="E53" s="187" t="str">
        <f>CONCATENATE(SUM('Раздел 1'!G12:G12),"&lt;=",SUM('Раздел 1'!G10:G10))</f>
        <v>0&lt;=1</v>
      </c>
    </row>
    <row r="54" spans="1:5" ht="25.5">
      <c r="A54" s="181">
        <f>IF((SUM('Раздел 1'!G79:G79)&lt;=SUM('Раздел 1'!G78:G78)),"","Неверно!")</f>
      </c>
      <c r="B54" s="188" t="s">
        <v>138</v>
      </c>
      <c r="C54" s="184" t="s">
        <v>139</v>
      </c>
      <c r="D54" s="184" t="s">
        <v>140</v>
      </c>
      <c r="E54" s="187" t="str">
        <f>CONCATENATE(SUM('Раздел 1'!G79:G79),"&lt;=",SUM('Раздел 1'!G78:G78))</f>
        <v>21&lt;=26</v>
      </c>
    </row>
    <row r="55" spans="1:5" ht="25.5">
      <c r="A55" s="181">
        <f>IF((SUM('Раздел 1'!G18:G18)&gt;=SUM('Раздел 1'!G25:G41)),"","Неверно!")</f>
      </c>
      <c r="B55" s="188" t="s">
        <v>141</v>
      </c>
      <c r="C55" s="184" t="s">
        <v>142</v>
      </c>
      <c r="D55" s="184" t="s">
        <v>143</v>
      </c>
      <c r="E55" s="187" t="str">
        <f>CONCATENATE(SUM('Раздел 1'!G18:G18),"&gt;=",SUM('Раздел 1'!G25:G41))</f>
        <v>1&gt;=0</v>
      </c>
    </row>
    <row r="56" spans="1:5" ht="25.5">
      <c r="A56" s="181">
        <f>IF((SUM('Раздел 1'!G13:G16)&lt;=SUM('Раздел 1'!G10:G10)),"","Неверно!")</f>
      </c>
      <c r="B56" s="188" t="s">
        <v>144</v>
      </c>
      <c r="C56" s="184" t="s">
        <v>145</v>
      </c>
      <c r="D56" s="184" t="s">
        <v>146</v>
      </c>
      <c r="E56" s="187" t="str">
        <f>CONCATENATE(SUM('Раздел 1'!G13:G16),"&lt;=",SUM('Раздел 1'!G10:G10))</f>
        <v>0&lt;=1</v>
      </c>
    </row>
    <row r="57" spans="1:5" ht="38.25">
      <c r="A57" s="181">
        <f>IF((SUM('Раздел 2'!F17:F17)&gt;=SUM('Раздел 2'!F18:F18)+SUM('Раздел 2'!F20:F20)),"","Неверно!")</f>
      </c>
      <c r="B57" s="188" t="s">
        <v>147</v>
      </c>
      <c r="C57" s="184" t="s">
        <v>148</v>
      </c>
      <c r="D57" s="184" t="s">
        <v>149</v>
      </c>
      <c r="E57" s="187" t="str">
        <f>CONCATENATE(SUM('Раздел 2'!F17:F17),"&gt;=",SUM('Раздел 2'!F18:F18),"+",SUM('Раздел 2'!F20:F20))</f>
        <v>3&gt;=2+1</v>
      </c>
    </row>
    <row r="58" spans="1:5" ht="25.5">
      <c r="A58" s="181">
        <f>IF((SUM('Раздел 1'!G11:G11)&lt;=SUM('Раздел 1'!G10:G10)),"","Неверно!")</f>
      </c>
      <c r="B58" s="188" t="s">
        <v>153</v>
      </c>
      <c r="C58" s="184" t="s">
        <v>154</v>
      </c>
      <c r="D58" s="184" t="s">
        <v>155</v>
      </c>
      <c r="E58" s="187" t="str">
        <f>CONCATENATE(SUM('Раздел 1'!G11:G11),"&lt;=",SUM('Раздел 1'!G10:G10))</f>
        <v>0&lt;=1</v>
      </c>
    </row>
    <row r="59" spans="1:5" ht="25.5">
      <c r="A59" s="181">
        <f>IF((SUM('Раздел 2'!F17:F17)&lt;=SUM('Раздел 2'!F12:F12)),"","Неверно!")</f>
      </c>
      <c r="B59" s="188" t="s">
        <v>156</v>
      </c>
      <c r="C59" s="184" t="s">
        <v>157</v>
      </c>
      <c r="D59" s="184" t="s">
        <v>158</v>
      </c>
      <c r="E59" s="187" t="str">
        <f>CONCATENATE(SUM('Раздел 2'!F17:F17),"&lt;=",SUM('Раздел 2'!F12:F12))</f>
        <v>3&lt;=5</v>
      </c>
    </row>
    <row r="60" spans="1:5" ht="38.25">
      <c r="A60" s="181">
        <f>IF((SUM('Раздел 2'!F35:F35)&lt;=SUM('Раздел 2'!F34:F34)),"","Неверно!")</f>
      </c>
      <c r="B60" s="188" t="s">
        <v>159</v>
      </c>
      <c r="C60" s="184" t="s">
        <v>160</v>
      </c>
      <c r="D60" s="184" t="s">
        <v>161</v>
      </c>
      <c r="E60" s="187" t="str">
        <f>CONCATENATE(SUM('Раздел 2'!F35:F35),"&lt;=",SUM('Раздел 2'!F34:F34))</f>
        <v>0&lt;=0</v>
      </c>
    </row>
    <row r="61" spans="1:5" ht="25.5">
      <c r="A61" s="181">
        <f>IF((SUM('Раздел 1'!G8:G8)&lt;=SUM('Раздел 1'!G7:G7)),"","Неверно!")</f>
      </c>
      <c r="B61" s="188" t="s">
        <v>162</v>
      </c>
      <c r="C61" s="184" t="s">
        <v>163</v>
      </c>
      <c r="D61" s="184" t="s">
        <v>164</v>
      </c>
      <c r="E61" s="187" t="str">
        <f>CONCATENATE(SUM('Раздел 1'!G8:G8),"&lt;=",SUM('Раздел 1'!G7:G7))</f>
        <v>0&lt;=5</v>
      </c>
    </row>
    <row r="62" spans="1:5" ht="25.5" customHeight="1">
      <c r="A62" s="181">
        <f>IF((SUM('Раздел 1'!G18:G18)=SUM('Раздел 1'!G19:G22)),"","Неверно!")</f>
      </c>
      <c r="B62" s="188" t="s">
        <v>165</v>
      </c>
      <c r="C62" s="184" t="s">
        <v>166</v>
      </c>
      <c r="D62" s="184" t="s">
        <v>167</v>
      </c>
      <c r="E62" s="187" t="str">
        <f>CONCATENATE(SUM('Раздел 1'!G18:G18),"=",SUM('Раздел 1'!G19:G22))</f>
        <v>1=1</v>
      </c>
    </row>
    <row r="63" ht="0" customHeight="1" hidden="1"/>
    <row r="64" spans="1:5" ht="25.5">
      <c r="A64" s="181">
        <f>IF((SUM('Раздел 2'!F24:F25)=0),"","Неверно!")</f>
      </c>
      <c r="B64" s="188" t="s">
        <v>168</v>
      </c>
      <c r="C64" s="184" t="s">
        <v>169</v>
      </c>
      <c r="D64" s="184" t="s">
        <v>170</v>
      </c>
      <c r="E64" s="187" t="str">
        <f>CONCATENATE(SUM('Раздел 2'!F24:F25),"=",0)</f>
        <v>0=0</v>
      </c>
    </row>
    <row r="65" spans="1:5" ht="38.25">
      <c r="A65" s="181">
        <f>IF((SUM('Раздел 1'!G18:G18)&gt;=SUM('Раздел 1'!G58:G60)),"","Неверно!")</f>
      </c>
      <c r="B65" s="188" t="s">
        <v>171</v>
      </c>
      <c r="C65" s="184" t="s">
        <v>172</v>
      </c>
      <c r="D65" s="184" t="s">
        <v>173</v>
      </c>
      <c r="E65" s="187" t="str">
        <f>CONCATENATE(SUM('Раздел 1'!G18:G18),"&gt;=",SUM('Раздел 1'!G58:G60))</f>
        <v>1&gt;=1</v>
      </c>
    </row>
    <row r="66" spans="1:5" ht="25.5">
      <c r="A66" s="181">
        <f>IF((SUM('Раздел 1'!G106:G125)=0),"","Неверно!")</f>
      </c>
      <c r="B66" s="188" t="s">
        <v>174</v>
      </c>
      <c r="C66" s="184" t="s">
        <v>175</v>
      </c>
      <c r="D66" s="184" t="s">
        <v>176</v>
      </c>
      <c r="E66" s="187" t="str">
        <f>CONCATENATE(SUM('Раздел 1'!G106:G125),"=",0)</f>
        <v>0=0</v>
      </c>
    </row>
    <row r="67" spans="1:5" ht="25.5">
      <c r="A67" s="181">
        <f>IF((SUM('Раздел 1'!G147:G160)=0),"","Неверно!")</f>
      </c>
      <c r="B67" s="188" t="s">
        <v>177</v>
      </c>
      <c r="C67" s="184" t="s">
        <v>178</v>
      </c>
      <c r="D67" s="184" t="s">
        <v>179</v>
      </c>
      <c r="E67" s="187" t="str">
        <f>CONCATENATE(SUM('Раздел 1'!G147:G160),"=",0)</f>
        <v>0=0</v>
      </c>
    </row>
    <row r="68" spans="1:5" ht="25.5">
      <c r="A68" s="181">
        <f>IF((SUM('Раздел 1'!G173:G176)=0),"","Неверно!")</f>
      </c>
      <c r="B68" s="188" t="s">
        <v>180</v>
      </c>
      <c r="C68" s="184" t="s">
        <v>181</v>
      </c>
      <c r="D68" s="184" t="s">
        <v>182</v>
      </c>
      <c r="E68" s="187" t="str">
        <f>CONCATENATE(SUM('Раздел 1'!G173:G176),"=",0)</f>
        <v>0=0</v>
      </c>
    </row>
    <row r="69" spans="1:5" ht="12.75">
      <c r="A69" s="181">
        <f>IF((SUM('Раздел 1'!G208:G210)=0),"","Неверно!")</f>
      </c>
      <c r="B69" s="188" t="s">
        <v>183</v>
      </c>
      <c r="C69" s="184" t="s">
        <v>184</v>
      </c>
      <c r="D69" s="184" t="s">
        <v>185</v>
      </c>
      <c r="E69" s="187" t="str">
        <f>CONCATENATE(SUM('Раздел 1'!G208:G210),"=",0)</f>
        <v>0=0</v>
      </c>
    </row>
    <row r="70" spans="1:5" ht="25.5">
      <c r="A70" s="181">
        <f>IF((SUM('Раздел 1'!G140:G140)&gt;=SUM('Раздел 1'!G141:G141)),"","Неверно!")</f>
      </c>
      <c r="B70" s="188" t="s">
        <v>187</v>
      </c>
      <c r="C70" s="189" t="s">
        <v>360</v>
      </c>
      <c r="D70" s="189" t="s">
        <v>361</v>
      </c>
      <c r="E70" s="187" t="str">
        <f>CONCATENATE(SUM('Раздел 1'!G140:G140),"&gt;=",SUM('Раздел 1'!G141:G141))</f>
        <v>1&gt;=0</v>
      </c>
    </row>
    <row r="71" spans="1:5" ht="25.5">
      <c r="A71" s="181">
        <f>IF((SUM('Раздел 1'!G166:G166)&gt;=SUM('Раздел 1'!G167:G167)),"","Неверно!")</f>
      </c>
      <c r="B71" s="188" t="s">
        <v>188</v>
      </c>
      <c r="C71" s="184" t="s">
        <v>189</v>
      </c>
      <c r="D71" s="184" t="s">
        <v>190</v>
      </c>
      <c r="E71" s="187" t="str">
        <f>CONCATENATE(SUM('Раздел 1'!G166:G166),"&gt;=",SUM('Раздел 1'!G167:G167))</f>
        <v>2861&gt;=0</v>
      </c>
    </row>
    <row r="72" spans="1:5" ht="38.25">
      <c r="A72" s="181">
        <f>IF((SUM('Раздел 1'!G168:G168)&gt;=SUM('Раздел 1'!G169:G169)),"","Неверно!")</f>
      </c>
      <c r="B72" s="188" t="s">
        <v>191</v>
      </c>
      <c r="C72" s="184" t="s">
        <v>192</v>
      </c>
      <c r="D72" s="184" t="s">
        <v>193</v>
      </c>
      <c r="E72" s="187" t="str">
        <f>CONCATENATE(SUM('Раздел 1'!G168:G168),"&gt;=",SUM('Раздел 1'!G169:G169))</f>
        <v>39&gt;=0</v>
      </c>
    </row>
    <row r="73" spans="1:5" ht="38.25">
      <c r="A73" s="181">
        <f>IF((SUM('Раздел 1'!G166:G166)&gt;=SUM('Раздел 1'!G168:G168)+SUM('Раздел 1'!G170:G172)),"","Неверно!")</f>
      </c>
      <c r="B73" s="188" t="s">
        <v>194</v>
      </c>
      <c r="C73" s="184" t="s">
        <v>195</v>
      </c>
      <c r="D73" s="184" t="s">
        <v>196</v>
      </c>
      <c r="E73" s="187" t="str">
        <f>CONCATENATE(SUM('Раздел 1'!G166:G166),"&gt;=",SUM('Раздел 1'!G168:G168),"+",SUM('Раздел 1'!G170:G172))</f>
        <v>2861&gt;=39+99</v>
      </c>
    </row>
    <row r="74" spans="1:5" ht="38.25">
      <c r="A74" s="181">
        <f>IF((SUM('Раздел 1'!G182:G182)&gt;=SUM('Раздел 1'!G184:G185)),"","Неверно!")</f>
      </c>
      <c r="B74" s="188" t="s">
        <v>197</v>
      </c>
      <c r="C74" s="184" t="s">
        <v>198</v>
      </c>
      <c r="D74" s="184" t="s">
        <v>199</v>
      </c>
      <c r="E74" s="187" t="str">
        <f>CONCATENATE(SUM('Раздел 1'!G182:G182),"&gt;=",SUM('Раздел 1'!G184:G185))</f>
        <v>6104&gt;=671</v>
      </c>
    </row>
    <row r="75" spans="1:5" ht="25.5">
      <c r="A75" s="181">
        <f>IF((SUM('Раздел 1'!G182:G182)&gt;=SUM('Раздел 1'!G183:G183)),"","Неверно!")</f>
      </c>
      <c r="B75" s="188" t="s">
        <v>200</v>
      </c>
      <c r="C75" s="184" t="s">
        <v>201</v>
      </c>
      <c r="D75" s="184" t="s">
        <v>202</v>
      </c>
      <c r="E75" s="187" t="str">
        <f>CONCATENATE(SUM('Раздел 1'!G182:G182),"&gt;=",SUM('Раздел 1'!G183:G183))</f>
        <v>6104&gt;=0</v>
      </c>
    </row>
    <row r="76" spans="1:5" ht="38.25">
      <c r="A76" s="181">
        <f>IF((SUM('Раздел 1'!G187:G187)&gt;=SUM('Раздел 1'!G189:G189)),"","Неверно!")</f>
      </c>
      <c r="B76" s="188" t="s">
        <v>203</v>
      </c>
      <c r="C76" s="184" t="s">
        <v>204</v>
      </c>
      <c r="D76" s="184" t="s">
        <v>205</v>
      </c>
      <c r="E76" s="187" t="str">
        <f>CONCATENATE(SUM('Раздел 1'!G187:G187),"&gt;=",SUM('Раздел 1'!G189:G189))</f>
        <v>43&gt;=43</v>
      </c>
    </row>
    <row r="77" spans="1:5" ht="38.25">
      <c r="A77" s="181">
        <f>IF((SUM('Раздел 1'!G188:G188)&gt;=SUM('Раздел 1'!G190:G190)),"","Неверно!")</f>
      </c>
      <c r="B77" s="188" t="s">
        <v>206</v>
      </c>
      <c r="C77" s="184" t="s">
        <v>207</v>
      </c>
      <c r="D77" s="184" t="s">
        <v>208</v>
      </c>
      <c r="E77" s="187" t="str">
        <f>CONCATENATE(SUM('Раздел 1'!G188:G188),"&gt;=",SUM('Раздел 1'!G190:G190))</f>
        <v>47&gt;=47</v>
      </c>
    </row>
    <row r="78" spans="1:5" ht="38.25">
      <c r="A78" s="181">
        <f>IF((SUM('Раздел 1'!G190:G190)&gt;=SUM('Раздел 1'!G193:G196)+SUM('Раздел 1'!G191:G191)),"","Неверно!")</f>
      </c>
      <c r="B78" s="188" t="s">
        <v>209</v>
      </c>
      <c r="C78" s="184" t="s">
        <v>341</v>
      </c>
      <c r="D78" s="184" t="s">
        <v>342</v>
      </c>
      <c r="E78" s="187" t="str">
        <f>CONCATENATE(SUM('Раздел 1'!G190:G190),"&gt;=",SUM('Раздел 1'!G193:G196),"+",SUM('Раздел 1'!G191:G191))</f>
        <v>47&gt;=18+6</v>
      </c>
    </row>
    <row r="79" spans="1:5" ht="25.5">
      <c r="A79" s="181">
        <f>IF((SUM('Раздел 1'!G199:G199)&gt;=SUM('Раздел 1'!G200:G200)),"","Неверно!")</f>
      </c>
      <c r="B79" s="188" t="s">
        <v>210</v>
      </c>
      <c r="C79" s="184" t="s">
        <v>211</v>
      </c>
      <c r="D79" s="184" t="s">
        <v>212</v>
      </c>
      <c r="E79" s="187" t="str">
        <f>CONCATENATE(SUM('Раздел 1'!G199:G199),"&gt;=",SUM('Раздел 1'!G200:G200))</f>
        <v>23&gt;=23</v>
      </c>
    </row>
    <row r="80" spans="1:5" ht="25.5">
      <c r="A80" s="181">
        <f>IF((SUM('Раздел 1'!G199:G199)&gt;=SUM('Раздел 1'!G201:G205)),"","Неверно!")</f>
      </c>
      <c r="B80" s="188" t="s">
        <v>213</v>
      </c>
      <c r="C80" s="184" t="s">
        <v>214</v>
      </c>
      <c r="D80" s="184" t="s">
        <v>215</v>
      </c>
      <c r="E80" s="187" t="str">
        <f>CONCATENATE(SUM('Раздел 1'!G199:G199),"&gt;=",SUM('Раздел 1'!G201:G205))</f>
        <v>23&gt;=23</v>
      </c>
    </row>
    <row r="81" spans="1:5" ht="38.25">
      <c r="A81" s="190">
        <f>IF((SUM('Раздел 2'!F12:F12)=SUM('Раздел 1'!G93:G93)),"","Неверно!")</f>
      </c>
      <c r="B81" s="188">
        <v>234158</v>
      </c>
      <c r="C81" s="191" t="s">
        <v>364</v>
      </c>
      <c r="D81" s="184" t="s">
        <v>362</v>
      </c>
      <c r="E81" s="187" t="str">
        <f>CONCATENATE(SUM('Раздел 2'!F12:F12),"=",SUM('Раздел 1'!G93:G93))</f>
        <v>5=5</v>
      </c>
    </row>
    <row r="82" spans="1:5" ht="55.5" customHeight="1">
      <c r="A82" s="190">
        <f>IF((SUM('Раздел 2'!F22:F22)=SUM('Раздел 1'!G94:G94)),"","Неверно!")</f>
      </c>
      <c r="B82" s="188">
        <v>234159</v>
      </c>
      <c r="C82" s="191" t="s">
        <v>365</v>
      </c>
      <c r="D82" s="184" t="s">
        <v>363</v>
      </c>
      <c r="E82" s="187" t="str">
        <f>CONCATENATE(SUM('Раздел 2'!F22:F22),"=",SUM('Раздел 1'!G94:G94))</f>
        <v>0=0</v>
      </c>
    </row>
    <row r="83" spans="1:5" ht="12.75">
      <c r="A83" s="143"/>
      <c r="B83" s="175"/>
      <c r="C83" s="160"/>
      <c r="D83" s="160"/>
      <c r="E83" s="165"/>
    </row>
    <row r="84" spans="1:5" ht="12.75">
      <c r="A84" s="143"/>
      <c r="B84" s="175"/>
      <c r="C84" s="160"/>
      <c r="D84" s="160"/>
      <c r="E84" s="165"/>
    </row>
    <row r="85" spans="1:5" ht="12.75">
      <c r="A85" s="143"/>
      <c r="B85" s="175"/>
      <c r="C85" s="160"/>
      <c r="D85" s="160"/>
      <c r="E85" s="165"/>
    </row>
    <row r="86" spans="1:5" ht="12.75">
      <c r="A86" s="143"/>
      <c r="B86" s="175"/>
      <c r="C86" s="160"/>
      <c r="D86" s="160"/>
      <c r="E86" s="165"/>
    </row>
  </sheetData>
  <sheetProtection autoFilter="0"/>
  <autoFilter ref="A1:A86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12.7109375" style="5" customWidth="1"/>
    <col min="2" max="2" width="13.7109375" style="5" customWidth="1"/>
    <col min="3" max="4" width="37.7109375" style="158" customWidth="1"/>
    <col min="5" max="5" width="19.28125" style="144" customWidth="1"/>
    <col min="6" max="6" width="30.28125" style="5" customWidth="1"/>
    <col min="7" max="7" width="9.8515625" style="5" customWidth="1"/>
    <col min="8" max="16384" width="9.140625" style="5" customWidth="1"/>
  </cols>
  <sheetData>
    <row r="1" spans="1:6" s="9" customFormat="1" ht="28.5" customHeight="1" thickBot="1">
      <c r="A1" s="177" t="s">
        <v>911</v>
      </c>
      <c r="B1" s="177" t="s">
        <v>912</v>
      </c>
      <c r="C1" s="179" t="s">
        <v>913</v>
      </c>
      <c r="D1" s="179" t="s">
        <v>914</v>
      </c>
      <c r="E1" s="177" t="s">
        <v>915</v>
      </c>
      <c r="F1" s="177" t="s">
        <v>249</v>
      </c>
    </row>
    <row r="2" spans="1:7" ht="38.25">
      <c r="A2" s="186">
        <f>IF((SUM('Раздел 1'!G52:G55)&lt;=SUM('Раздел 1'!G49:G49)),"","Неверно!")</f>
      </c>
      <c r="B2" s="175" t="s">
        <v>216</v>
      </c>
      <c r="C2" s="160" t="s">
        <v>217</v>
      </c>
      <c r="D2" s="160" t="s">
        <v>218</v>
      </c>
      <c r="E2" s="178" t="str">
        <f>CONCATENATE(SUM('Раздел 1'!G52:G55),"&lt;=",SUM('Раздел 1'!G49:G49))</f>
        <v>1&lt;=4</v>
      </c>
      <c r="F2" s="72"/>
      <c r="G2" s="15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9" customHeight="1">
      <c r="A3" s="186">
        <f>IF((SUM('Раздел 1'!G138:G138)&lt;=SUM('Раздел 1'!G137:G137)),"","Неверно!")</f>
      </c>
      <c r="B3" s="175" t="s">
        <v>219</v>
      </c>
      <c r="C3" s="160" t="s">
        <v>220</v>
      </c>
      <c r="D3" s="160" t="s">
        <v>221</v>
      </c>
      <c r="E3" s="178" t="str">
        <f>CONCATENATE(SUM('Раздел 1'!G138:G138),"&lt;=",SUM('Раздел 1'!G137:G137))</f>
        <v>0&lt;=0</v>
      </c>
      <c r="F3" s="72"/>
      <c r="G3" s="15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51">
      <c r="A4" s="186" t="str">
        <f>IF((SUM('Раздел 2'!F8:F8)&lt;=SUM('Раздел 2'!F7:F7)),"","Неверно!")</f>
        <v>Неверно!</v>
      </c>
      <c r="B4" s="175" t="s">
        <v>222</v>
      </c>
      <c r="C4" s="160" t="s">
        <v>223</v>
      </c>
      <c r="D4" s="160" t="s">
        <v>224</v>
      </c>
      <c r="E4" s="178" t="str">
        <f>CONCATENATE(SUM('Раздел 2'!F8:F8),"&lt;=",SUM('Раздел 2'!F7:F7))</f>
        <v>26&lt;=24</v>
      </c>
      <c r="F4" s="72" t="s">
        <v>366</v>
      </c>
      <c r="G4" s="15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86">
        <f>IF((SUM('Раздел 1'!G97:G101)&lt;=SUM('Раздел 1'!G96:G96)),"","Неверно!")</f>
      </c>
      <c r="B5" s="175" t="s">
        <v>225</v>
      </c>
      <c r="C5" s="160" t="s">
        <v>226</v>
      </c>
      <c r="D5" s="160" t="s">
        <v>227</v>
      </c>
      <c r="E5" s="178" t="str">
        <f>CONCATENATE(SUM('Раздел 1'!G97:G101),"&lt;=",SUM('Раздел 1'!G96:G96))</f>
        <v>0&lt;=8</v>
      </c>
      <c r="F5" s="72"/>
      <c r="G5" s="15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51">
      <c r="A6" s="186">
        <f>IF((SUM('Раздел 1'!G155:G155)&gt;=SUM('Раздел 1'!G156:G156)),"","Неверно!")</f>
      </c>
      <c r="B6" s="175" t="s">
        <v>83</v>
      </c>
      <c r="C6" s="160" t="s">
        <v>356</v>
      </c>
      <c r="D6" s="160" t="s">
        <v>357</v>
      </c>
      <c r="E6" s="178" t="str">
        <f>CONCATENATE(SUM('Раздел 1'!G155:G155),"&gt;=",SUM('Раздел 1'!G156:G156))</f>
        <v>0&gt;=0</v>
      </c>
      <c r="F6" s="72"/>
      <c r="G6" s="15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51">
      <c r="A7" s="186" t="str">
        <f>IF((SUM('Раздел 1'!G78:G78)&lt;=SUM('Раздел 1'!G77:G77)),"","Неверно!")</f>
        <v>Неверно!</v>
      </c>
      <c r="B7" s="175" t="s">
        <v>335</v>
      </c>
      <c r="C7" s="160" t="s">
        <v>336</v>
      </c>
      <c r="D7" s="160" t="s">
        <v>337</v>
      </c>
      <c r="E7" s="178" t="str">
        <f>CONCATENATE(SUM('Раздел 1'!G78:G78),"&lt;=",SUM('Раздел 1'!G77:G77))</f>
        <v>26&lt;=24</v>
      </c>
      <c r="F7" s="72" t="s">
        <v>366</v>
      </c>
      <c r="G7" s="15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186">
        <f>IF((SUM('Раздел 1'!G24:G24)=0),"","Неверно!")</f>
      </c>
      <c r="B8" s="175" t="s">
        <v>228</v>
      </c>
      <c r="C8" s="160" t="s">
        <v>229</v>
      </c>
      <c r="D8" s="160" t="s">
        <v>230</v>
      </c>
      <c r="E8" s="178" t="str">
        <f>CONCATENATE(SUM('Раздел 1'!G24:G24),"=",0)</f>
        <v>0=0</v>
      </c>
      <c r="F8" s="72"/>
      <c r="G8" s="15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86">
        <f>IF((SUM('Раздел 1'!G62:G62)=0),"","Неверно!")</f>
      </c>
      <c r="B9" s="175" t="s">
        <v>231</v>
      </c>
      <c r="C9" s="160" t="s">
        <v>232</v>
      </c>
      <c r="D9" s="160" t="s">
        <v>233</v>
      </c>
      <c r="E9" s="178" t="str">
        <f>CONCATENATE(SUM('Раздел 1'!G62:G62),"=",0)</f>
        <v>0=0</v>
      </c>
      <c r="F9" s="72"/>
      <c r="G9" s="15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86">
        <f>IF((SUM('Раздел 1'!G63:G63)=0),"","Неверно!")</f>
      </c>
      <c r="B10" s="175" t="s">
        <v>231</v>
      </c>
      <c r="C10" s="160" t="s">
        <v>234</v>
      </c>
      <c r="D10" s="160" t="s">
        <v>233</v>
      </c>
      <c r="E10" s="178" t="str">
        <f>CONCATENATE(SUM('Раздел 1'!G63:G63),"=",0)</f>
        <v>0=0</v>
      </c>
      <c r="F10" s="72"/>
      <c r="G10" s="15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86">
        <f>IF((SUM('Раздел 1'!G66:G66)=0),"","Неверно!")</f>
      </c>
      <c r="B11" s="175" t="s">
        <v>235</v>
      </c>
      <c r="C11" s="160" t="s">
        <v>236</v>
      </c>
      <c r="D11" s="160" t="s">
        <v>237</v>
      </c>
      <c r="E11" s="178" t="str">
        <f>CONCATENATE(SUM('Раздел 1'!G66:G66),"=",0)</f>
        <v>0=0</v>
      </c>
      <c r="F11" s="72"/>
      <c r="G11" s="15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86">
        <f>IF((SUM('Раздел 1'!G67:G67)=0),"","Неверно!")</f>
      </c>
      <c r="B12" s="175" t="s">
        <v>235</v>
      </c>
      <c r="C12" s="160" t="s">
        <v>238</v>
      </c>
      <c r="D12" s="160" t="s">
        <v>237</v>
      </c>
      <c r="E12" s="178" t="str">
        <f>CONCATENATE(SUM('Раздел 1'!G67:G67),"=",0)</f>
        <v>0=0</v>
      </c>
      <c r="F12" s="72"/>
      <c r="G12" s="15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86">
        <f>IF((SUM('Раздел 1'!G69:G69)=0),"","Неверно!")</f>
      </c>
      <c r="B13" s="175" t="s">
        <v>239</v>
      </c>
      <c r="C13" s="160" t="s">
        <v>240</v>
      </c>
      <c r="D13" s="160" t="s">
        <v>241</v>
      </c>
      <c r="E13" s="178" t="str">
        <f>CONCATENATE(SUM('Раздел 1'!G69:G69),"=",0)</f>
        <v>0=0</v>
      </c>
      <c r="F13" s="72"/>
      <c r="G13" s="15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86">
        <f>IF((SUM('Раздел 1'!G70:G70)=0),"","Неверно!")</f>
      </c>
      <c r="B14" s="175" t="s">
        <v>239</v>
      </c>
      <c r="C14" s="160" t="s">
        <v>242</v>
      </c>
      <c r="D14" s="160" t="s">
        <v>241</v>
      </c>
      <c r="E14" s="178" t="str">
        <f>CONCATENATE(SUM('Раздел 1'!G70:G70),"=",0)</f>
        <v>0=0</v>
      </c>
      <c r="F14" s="72"/>
      <c r="G14" s="15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63.75">
      <c r="A15" s="186">
        <f>IF((SUM('Раздел 1'!G142:G142)&lt;=SUM('Раздел 1'!G143:G144)),"","Неверно!")</f>
      </c>
      <c r="B15" s="175" t="s">
        <v>186</v>
      </c>
      <c r="C15" s="160" t="s">
        <v>358</v>
      </c>
      <c r="D15" s="160" t="s">
        <v>359</v>
      </c>
      <c r="E15" s="178" t="str">
        <f>CONCATENATE(SUM('Раздел 1'!G142:G142),"&lt;=",SUM('Раздел 1'!G143:G144))</f>
        <v>1&lt;=1</v>
      </c>
      <c r="F15" s="72"/>
      <c r="G15" s="15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86">
        <f>IF((SUM('Раздел 1'!G165:G165)&gt;=SUM('Раздел 1'!G166:G166)),"","Неверно!")</f>
      </c>
      <c r="B16" s="175" t="s">
        <v>243</v>
      </c>
      <c r="C16" s="160" t="s">
        <v>244</v>
      </c>
      <c r="D16" s="160" t="s">
        <v>245</v>
      </c>
      <c r="E16" s="178" t="str">
        <f>CONCATENATE(SUM('Раздел 1'!G165:G165),"&gt;=",SUM('Раздел 1'!G166:G166))</f>
        <v>2908&gt;=2861</v>
      </c>
      <c r="F16" s="72"/>
      <c r="G16" s="15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51">
      <c r="A17" s="186" t="str">
        <f>IF((SUM('Раздел 1'!G181:G181)&gt;=SUM('Раздел 1'!G182:G182)),"","Неверно!")</f>
        <v>Неверно!</v>
      </c>
      <c r="B17" s="175" t="s">
        <v>246</v>
      </c>
      <c r="C17" s="160" t="s">
        <v>247</v>
      </c>
      <c r="D17" s="160" t="s">
        <v>248</v>
      </c>
      <c r="E17" s="178" t="str">
        <f>CONCATENATE(SUM('Раздел 1'!G181:G181),"&gt;=",SUM('Раздел 1'!G182:G182))</f>
        <v>5893&gt;=6104</v>
      </c>
      <c r="F17" s="72" t="s">
        <v>366</v>
      </c>
      <c r="G17" s="15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86">
        <f>IF((SUM('Раздел 1'!G10:G10)&lt;=SUM('Раздел 1'!G7:G7)),"","Неверно!")</f>
      </c>
      <c r="B18" s="188" t="s">
        <v>333</v>
      </c>
      <c r="C18" s="184" t="s">
        <v>334</v>
      </c>
      <c r="D18" s="184" t="s">
        <v>338</v>
      </c>
      <c r="E18" s="187" t="str">
        <f>CONCATENATE(SUM('Раздел 1'!G10:G10),"&lt;=",SUM('Раздел 1'!G7:G7))</f>
        <v>1&lt;=5</v>
      </c>
      <c r="F18" s="72"/>
      <c r="G18" s="15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86">
        <f>IF((SUM('Раздел 1'!G133:G133)&gt;=SUM('Раздел 1'!G134:G134)),"","Неверно!")</f>
      </c>
      <c r="B19" s="188" t="s">
        <v>102</v>
      </c>
      <c r="C19" s="184" t="s">
        <v>103</v>
      </c>
      <c r="D19" s="184" t="s">
        <v>104</v>
      </c>
      <c r="E19" s="187" t="str">
        <f>CONCATENATE(SUM('Раздел 1'!G110:G110),"&gt;=",SUM('Раздел 1'!G111:G111))</f>
        <v>0&gt;=0</v>
      </c>
      <c r="F19" s="72"/>
      <c r="G19" s="15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6" ht="51">
      <c r="A20" s="186">
        <f>IF((SUM('Раздел 2'!F12:F12)=SUM('Раздел 2'!F13:F13)+SUM('Раздел 2'!F15:F15)),"","Неверно!")</f>
      </c>
      <c r="B20" s="188" t="s">
        <v>150</v>
      </c>
      <c r="C20" s="184" t="s">
        <v>151</v>
      </c>
      <c r="D20" s="184" t="s">
        <v>152</v>
      </c>
      <c r="E20" s="192" t="str">
        <f>CONCATENATE(SUM('Раздел 2'!F12:F12),"=",SUM('Раздел 2'!F13:F13),"+",SUM('Раздел 2'!F15:F15))</f>
        <v>5=3+2</v>
      </c>
      <c r="F20" s="72"/>
    </row>
  </sheetData>
  <sheetProtection autoFilter="0"/>
  <autoFilter ref="A1:A2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90"/>
  <sheetViews>
    <sheetView zoomScalePageLayoutView="0" workbookViewId="0" topLeftCell="A1">
      <selection activeCell="A90" sqref="A90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57421875" style="7" bestFit="1" customWidth="1"/>
    <col min="6" max="16384" width="9.140625" style="7" customWidth="1"/>
  </cols>
  <sheetData>
    <row r="1" spans="1:5" ht="16.5" thickBot="1">
      <c r="A1" s="166" t="s">
        <v>825</v>
      </c>
      <c r="B1" s="167" t="s">
        <v>512</v>
      </c>
      <c r="D1" s="110" t="s">
        <v>515</v>
      </c>
      <c r="E1" s="111" t="s">
        <v>512</v>
      </c>
    </row>
    <row r="2" spans="1:5" ht="15.75">
      <c r="A2" s="168" t="s">
        <v>826</v>
      </c>
      <c r="B2" s="169">
        <v>1</v>
      </c>
      <c r="D2" s="112">
        <v>3</v>
      </c>
      <c r="E2" s="113" t="s">
        <v>568</v>
      </c>
    </row>
    <row r="3" spans="1:5" ht="15.75">
      <c r="A3" s="168" t="s">
        <v>827</v>
      </c>
      <c r="B3" s="169">
        <v>3</v>
      </c>
      <c r="D3" s="8">
        <v>6</v>
      </c>
      <c r="E3" s="107" t="s">
        <v>516</v>
      </c>
    </row>
    <row r="4" spans="1:5" ht="15.75">
      <c r="A4" s="168" t="s">
        <v>828</v>
      </c>
      <c r="B4" s="169">
        <v>15</v>
      </c>
      <c r="D4" s="8">
        <v>9</v>
      </c>
      <c r="E4" s="107" t="s">
        <v>569</v>
      </c>
    </row>
    <row r="5" spans="1:5" ht="15.75">
      <c r="A5" s="168" t="s">
        <v>829</v>
      </c>
      <c r="B5" s="169">
        <v>21</v>
      </c>
      <c r="D5" s="8">
        <v>12</v>
      </c>
      <c r="E5" s="107" t="s">
        <v>517</v>
      </c>
    </row>
    <row r="6" spans="1:2" ht="15.75">
      <c r="A6" s="168" t="s">
        <v>830</v>
      </c>
      <c r="B6" s="169">
        <v>31</v>
      </c>
    </row>
    <row r="7" spans="1:2" ht="15.75">
      <c r="A7" s="168" t="s">
        <v>831</v>
      </c>
      <c r="B7" s="169">
        <v>37</v>
      </c>
    </row>
    <row r="8" spans="1:2" ht="15.75">
      <c r="A8" s="168" t="s">
        <v>832</v>
      </c>
      <c r="B8" s="169">
        <v>43</v>
      </c>
    </row>
    <row r="9" spans="1:2" ht="15.75">
      <c r="A9" s="168" t="s">
        <v>833</v>
      </c>
      <c r="B9" s="169">
        <v>47</v>
      </c>
    </row>
    <row r="10" spans="1:2" ht="15.75">
      <c r="A10" s="168" t="s">
        <v>834</v>
      </c>
      <c r="B10" s="169">
        <v>55</v>
      </c>
    </row>
    <row r="11" spans="1:2" ht="15.75">
      <c r="A11" s="168" t="s">
        <v>835</v>
      </c>
      <c r="B11" s="169">
        <v>57</v>
      </c>
    </row>
    <row r="12" spans="1:2" ht="15.75">
      <c r="A12" s="168" t="s">
        <v>836</v>
      </c>
      <c r="B12" s="169">
        <v>63</v>
      </c>
    </row>
    <row r="13" spans="1:2" ht="15.75">
      <c r="A13" s="168" t="s">
        <v>837</v>
      </c>
      <c r="B13" s="169">
        <v>85</v>
      </c>
    </row>
    <row r="14" spans="1:2" ht="15.75">
      <c r="A14" s="168" t="s">
        <v>838</v>
      </c>
      <c r="B14" s="169">
        <v>87</v>
      </c>
    </row>
    <row r="15" spans="1:2" ht="15.75">
      <c r="A15" s="168" t="s">
        <v>839</v>
      </c>
      <c r="B15" s="169">
        <v>141</v>
      </c>
    </row>
    <row r="16" spans="1:2" ht="15.75">
      <c r="A16" s="168" t="s">
        <v>840</v>
      </c>
      <c r="B16" s="169">
        <v>147</v>
      </c>
    </row>
    <row r="17" spans="1:2" ht="15.75">
      <c r="A17" s="168" t="s">
        <v>841</v>
      </c>
      <c r="B17" s="169">
        <v>127</v>
      </c>
    </row>
    <row r="18" spans="1:2" ht="15.75">
      <c r="A18" s="168" t="s">
        <v>842</v>
      </c>
      <c r="B18" s="169">
        <v>133</v>
      </c>
    </row>
    <row r="19" spans="1:2" ht="15.75">
      <c r="A19" s="168" t="s">
        <v>843</v>
      </c>
      <c r="B19" s="169">
        <v>153</v>
      </c>
    </row>
    <row r="20" spans="1:2" ht="15.75">
      <c r="A20" s="168" t="s">
        <v>844</v>
      </c>
      <c r="B20" s="169">
        <v>159</v>
      </c>
    </row>
    <row r="21" spans="1:2" ht="15.75">
      <c r="A21" s="168" t="s">
        <v>845</v>
      </c>
      <c r="B21" s="169">
        <v>171</v>
      </c>
    </row>
    <row r="22" spans="1:2" ht="15.75">
      <c r="A22" s="168" t="s">
        <v>846</v>
      </c>
      <c r="B22" s="169">
        <v>165</v>
      </c>
    </row>
    <row r="23" spans="1:2" ht="15.75">
      <c r="A23" s="168" t="s">
        <v>847</v>
      </c>
      <c r="B23" s="169">
        <v>5</v>
      </c>
    </row>
    <row r="24" spans="1:2" ht="15.75">
      <c r="A24" s="168" t="s">
        <v>848</v>
      </c>
      <c r="B24" s="169">
        <v>167</v>
      </c>
    </row>
    <row r="25" spans="1:2" ht="15.75">
      <c r="A25" s="168" t="s">
        <v>849</v>
      </c>
      <c r="B25" s="169">
        <v>51</v>
      </c>
    </row>
    <row r="26" spans="1:2" ht="15.75">
      <c r="A26" s="168" t="s">
        <v>850</v>
      </c>
      <c r="B26" s="169">
        <v>67</v>
      </c>
    </row>
    <row r="27" spans="1:2" ht="15.75">
      <c r="A27" s="168" t="s">
        <v>851</v>
      </c>
      <c r="B27" s="169">
        <v>69</v>
      </c>
    </row>
    <row r="28" spans="1:2" ht="15.75">
      <c r="A28" s="168" t="s">
        <v>852</v>
      </c>
      <c r="B28" s="169">
        <v>109</v>
      </c>
    </row>
    <row r="29" spans="1:2" ht="15.75">
      <c r="A29" s="168" t="s">
        <v>853</v>
      </c>
      <c r="B29" s="169">
        <v>113</v>
      </c>
    </row>
    <row r="30" spans="1:2" ht="15.75">
      <c r="A30" s="168" t="s">
        <v>854</v>
      </c>
      <c r="B30" s="169">
        <v>137</v>
      </c>
    </row>
    <row r="31" spans="1:2" ht="15.75">
      <c r="A31" s="168" t="s">
        <v>855</v>
      </c>
      <c r="B31" s="169">
        <v>157</v>
      </c>
    </row>
    <row r="32" spans="1:2" ht="15.75">
      <c r="A32" s="168" t="s">
        <v>856</v>
      </c>
      <c r="B32" s="169">
        <v>7</v>
      </c>
    </row>
    <row r="33" spans="1:2" ht="15.75">
      <c r="A33" s="168" t="s">
        <v>857</v>
      </c>
      <c r="B33" s="169">
        <v>9</v>
      </c>
    </row>
    <row r="34" spans="1:2" ht="15.75">
      <c r="A34" s="168" t="s">
        <v>858</v>
      </c>
      <c r="B34" s="169">
        <v>13</v>
      </c>
    </row>
    <row r="35" spans="1:2" ht="15.75">
      <c r="A35" s="168" t="s">
        <v>859</v>
      </c>
      <c r="B35" s="169">
        <v>17</v>
      </c>
    </row>
    <row r="36" spans="1:2" ht="15.75">
      <c r="A36" s="168" t="s">
        <v>860</v>
      </c>
      <c r="B36" s="169">
        <v>19</v>
      </c>
    </row>
    <row r="37" spans="1:2" ht="15.75">
      <c r="A37" s="168" t="s">
        <v>861</v>
      </c>
      <c r="B37" s="169">
        <v>23</v>
      </c>
    </row>
    <row r="38" spans="1:2" ht="15.75">
      <c r="A38" s="168" t="s">
        <v>862</v>
      </c>
      <c r="B38" s="169">
        <v>27</v>
      </c>
    </row>
    <row r="39" spans="1:2" ht="15.75">
      <c r="A39" s="168" t="s">
        <v>863</v>
      </c>
      <c r="B39" s="169">
        <v>25</v>
      </c>
    </row>
    <row r="40" spans="1:2" ht="15.75">
      <c r="A40" s="168" t="s">
        <v>864</v>
      </c>
      <c r="B40" s="169">
        <v>29</v>
      </c>
    </row>
    <row r="41" spans="1:2" ht="15.75">
      <c r="A41" s="168" t="s">
        <v>865</v>
      </c>
      <c r="B41" s="169">
        <v>35</v>
      </c>
    </row>
    <row r="42" spans="1:2" ht="15.75">
      <c r="A42" s="168" t="s">
        <v>866</v>
      </c>
      <c r="B42" s="169">
        <v>39</v>
      </c>
    </row>
    <row r="43" spans="1:2" ht="15.75">
      <c r="A43" s="168" t="s">
        <v>867</v>
      </c>
      <c r="B43" s="169">
        <v>49</v>
      </c>
    </row>
    <row r="44" spans="1:2" ht="15.75">
      <c r="A44" s="168" t="s">
        <v>868</v>
      </c>
      <c r="B44" s="169">
        <v>45</v>
      </c>
    </row>
    <row r="45" spans="1:2" ht="15.75">
      <c r="A45" s="168" t="s">
        <v>869</v>
      </c>
      <c r="B45" s="169">
        <v>59</v>
      </c>
    </row>
    <row r="46" spans="1:2" ht="15.75">
      <c r="A46" s="168" t="s">
        <v>870</v>
      </c>
      <c r="B46" s="169">
        <v>61</v>
      </c>
    </row>
    <row r="47" spans="1:2" ht="15.75">
      <c r="A47" s="168" t="s">
        <v>871</v>
      </c>
      <c r="B47" s="169">
        <v>65</v>
      </c>
    </row>
    <row r="48" spans="1:2" ht="15.75">
      <c r="A48" s="168" t="s">
        <v>872</v>
      </c>
      <c r="B48" s="169">
        <v>75</v>
      </c>
    </row>
    <row r="49" spans="1:2" ht="15.75">
      <c r="A49" s="168" t="s">
        <v>873</v>
      </c>
      <c r="B49" s="169">
        <v>77</v>
      </c>
    </row>
    <row r="50" spans="1:2" ht="15.75">
      <c r="A50" s="168" t="s">
        <v>874</v>
      </c>
      <c r="B50" s="169">
        <v>79</v>
      </c>
    </row>
    <row r="51" spans="1:2" ht="15.75">
      <c r="A51" s="168" t="s">
        <v>875</v>
      </c>
      <c r="B51" s="169">
        <v>81</v>
      </c>
    </row>
    <row r="52" spans="1:2" ht="15.75">
      <c r="A52" s="168" t="s">
        <v>876</v>
      </c>
      <c r="B52" s="169">
        <v>83</v>
      </c>
    </row>
    <row r="53" spans="1:2" ht="15.75">
      <c r="A53" s="168" t="s">
        <v>877</v>
      </c>
      <c r="B53" s="169">
        <v>91</v>
      </c>
    </row>
    <row r="54" spans="1:2" ht="15.75">
      <c r="A54" s="168" t="s">
        <v>878</v>
      </c>
      <c r="B54" s="169">
        <v>93</v>
      </c>
    </row>
    <row r="55" spans="1:2" ht="15.75">
      <c r="A55" s="168" t="s">
        <v>879</v>
      </c>
      <c r="B55" s="169">
        <v>95</v>
      </c>
    </row>
    <row r="56" spans="1:2" ht="15.75">
      <c r="A56" s="168" t="s">
        <v>880</v>
      </c>
      <c r="B56" s="169">
        <v>97</v>
      </c>
    </row>
    <row r="57" spans="1:2" ht="15.75">
      <c r="A57" s="168" t="s">
        <v>881</v>
      </c>
      <c r="B57" s="169">
        <v>99</v>
      </c>
    </row>
    <row r="58" spans="1:2" ht="15.75">
      <c r="A58" s="168" t="s">
        <v>882</v>
      </c>
      <c r="B58" s="169">
        <v>101</v>
      </c>
    </row>
    <row r="59" spans="1:2" ht="15.75">
      <c r="A59" s="168" t="s">
        <v>883</v>
      </c>
      <c r="B59" s="169">
        <v>103</v>
      </c>
    </row>
    <row r="60" spans="1:2" ht="15.75">
      <c r="A60" s="168" t="s">
        <v>884</v>
      </c>
      <c r="B60" s="169">
        <v>105</v>
      </c>
    </row>
    <row r="61" spans="1:2" ht="15.75">
      <c r="A61" s="168" t="s">
        <v>885</v>
      </c>
      <c r="B61" s="169">
        <v>107</v>
      </c>
    </row>
    <row r="62" spans="1:2" ht="15.75">
      <c r="A62" s="168" t="s">
        <v>886</v>
      </c>
      <c r="B62" s="169">
        <v>115</v>
      </c>
    </row>
    <row r="63" spans="1:2" ht="15.75">
      <c r="A63" s="168" t="s">
        <v>887</v>
      </c>
      <c r="B63" s="169">
        <v>117</v>
      </c>
    </row>
    <row r="64" spans="1:2" ht="15.75">
      <c r="A64" s="168" t="s">
        <v>888</v>
      </c>
      <c r="B64" s="169">
        <v>119</v>
      </c>
    </row>
    <row r="65" spans="1:2" ht="15.75">
      <c r="A65" s="168" t="s">
        <v>889</v>
      </c>
      <c r="B65" s="169">
        <v>121</v>
      </c>
    </row>
    <row r="66" spans="1:2" ht="15.75">
      <c r="A66" s="168" t="s">
        <v>890</v>
      </c>
      <c r="B66" s="169">
        <v>125</v>
      </c>
    </row>
    <row r="67" spans="1:2" ht="15.75">
      <c r="A67" s="168" t="s">
        <v>891</v>
      </c>
      <c r="B67" s="169">
        <v>129</v>
      </c>
    </row>
    <row r="68" spans="1:2" ht="15.75">
      <c r="A68" s="168" t="s">
        <v>892</v>
      </c>
      <c r="B68" s="169">
        <v>131</v>
      </c>
    </row>
    <row r="69" spans="1:2" ht="15.75">
      <c r="A69" s="168" t="s">
        <v>893</v>
      </c>
      <c r="B69" s="169">
        <v>135</v>
      </c>
    </row>
    <row r="70" spans="1:2" ht="15.75">
      <c r="A70" s="168" t="s">
        <v>894</v>
      </c>
      <c r="B70" s="169">
        <v>139</v>
      </c>
    </row>
    <row r="71" spans="1:2" ht="15.75">
      <c r="A71" s="168" t="s">
        <v>895</v>
      </c>
      <c r="B71" s="169">
        <v>143</v>
      </c>
    </row>
    <row r="72" spans="1:2" ht="15.75">
      <c r="A72" s="168" t="s">
        <v>896</v>
      </c>
      <c r="B72" s="169">
        <v>145</v>
      </c>
    </row>
    <row r="73" spans="1:2" ht="15.75">
      <c r="A73" s="168" t="s">
        <v>897</v>
      </c>
      <c r="B73" s="169">
        <v>149</v>
      </c>
    </row>
    <row r="74" spans="1:2" ht="15.75">
      <c r="A74" s="168" t="s">
        <v>898</v>
      </c>
      <c r="B74" s="169">
        <v>151</v>
      </c>
    </row>
    <row r="75" spans="1:2" ht="15.75">
      <c r="A75" s="168" t="s">
        <v>899</v>
      </c>
      <c r="B75" s="169">
        <v>155</v>
      </c>
    </row>
    <row r="76" spans="1:2" ht="15.75">
      <c r="A76" s="168" t="s">
        <v>900</v>
      </c>
      <c r="B76" s="169">
        <v>163</v>
      </c>
    </row>
    <row r="77" spans="1:2" ht="15.75">
      <c r="A77" s="168" t="s">
        <v>901</v>
      </c>
      <c r="B77" s="169">
        <v>177</v>
      </c>
    </row>
    <row r="78" spans="1:2" ht="15.75">
      <c r="A78" s="168" t="s">
        <v>902</v>
      </c>
      <c r="B78" s="169">
        <v>89</v>
      </c>
    </row>
    <row r="79" spans="1:2" ht="15.75">
      <c r="A79" s="168" t="s">
        <v>903</v>
      </c>
      <c r="B79" s="169">
        <v>123</v>
      </c>
    </row>
    <row r="80" spans="1:2" ht="15.75">
      <c r="A80" s="168" t="s">
        <v>904</v>
      </c>
      <c r="B80" s="169">
        <v>33</v>
      </c>
    </row>
    <row r="81" spans="1:2" ht="15.75">
      <c r="A81" s="168" t="s">
        <v>905</v>
      </c>
      <c r="B81" s="169">
        <v>11</v>
      </c>
    </row>
    <row r="82" spans="1:2" ht="15.75">
      <c r="A82" s="168" t="s">
        <v>906</v>
      </c>
      <c r="B82" s="169">
        <v>161</v>
      </c>
    </row>
    <row r="83" spans="1:2" ht="15.75">
      <c r="A83" s="168" t="s">
        <v>907</v>
      </c>
      <c r="B83" s="169">
        <v>173</v>
      </c>
    </row>
    <row r="84" spans="1:2" ht="15.75">
      <c r="A84" s="168" t="s">
        <v>908</v>
      </c>
      <c r="B84" s="169">
        <v>175</v>
      </c>
    </row>
    <row r="85" spans="1:2" ht="15.75">
      <c r="A85" s="168" t="s">
        <v>909</v>
      </c>
      <c r="B85" s="169">
        <v>197</v>
      </c>
    </row>
    <row r="86" spans="1:2" ht="15.75">
      <c r="A86" s="168" t="s">
        <v>910</v>
      </c>
      <c r="B86" s="169">
        <v>199</v>
      </c>
    </row>
    <row r="87" spans="1:2" ht="15.75">
      <c r="A87" s="172" t="s">
        <v>451</v>
      </c>
      <c r="B87" s="173">
        <v>190</v>
      </c>
    </row>
    <row r="88" spans="1:2" ht="32.25" thickBot="1">
      <c r="A88" s="170" t="s">
        <v>573</v>
      </c>
      <c r="B88" s="171">
        <v>999</v>
      </c>
    </row>
    <row r="90" spans="1:2" ht="15.75">
      <c r="A90" s="108"/>
      <c r="B90" s="10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2017-01-13T12:40:18Z</cp:lastPrinted>
  <dcterms:created xsi:type="dcterms:W3CDTF">2004-03-24T19:37:04Z</dcterms:created>
  <dcterms:modified xsi:type="dcterms:W3CDTF">2017-01-13T12:52:22Z</dcterms:modified>
  <cp:category/>
  <cp:version/>
  <cp:contentType/>
  <cp:contentStatus/>
</cp:coreProperties>
</file>